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3"/>
  <workbookPr/>
  <mc:AlternateContent xmlns:mc="http://schemas.openxmlformats.org/markup-compatibility/2006">
    <mc:Choice Requires="x15">
      <x15ac:absPath xmlns:x15ac="http://schemas.microsoft.com/office/spreadsheetml/2010/11/ac" url="/Users/jeremyschilliger/Desktop/"/>
    </mc:Choice>
  </mc:AlternateContent>
  <xr:revisionPtr revIDLastSave="0" documentId="8_{FCF772B8-C3B6-014C-A807-42CC2839AD26}" xr6:coauthVersionLast="45" xr6:coauthVersionMax="45" xr10:uidLastSave="{00000000-0000-0000-0000-000000000000}"/>
  <bookViews>
    <workbookView xWindow="0" yWindow="460" windowWidth="28800" windowHeight="17540" tabRatio="499"/>
  </bookViews>
  <sheets>
    <sheet name="prod Produit valeur" sheetId="2" r:id="rId1"/>
    <sheet name="Prod Produit volume" sheetId="3" r:id="rId2"/>
    <sheet name="CI produit valeur" sheetId="4" r:id="rId3"/>
    <sheet name="CI produit volume" sheetId="5" r:id="rId4"/>
    <sheet name="fbcf valeur" sheetId="6" r:id="rId5"/>
    <sheet name="fbcf volume" sheetId="7" r:id="rId6"/>
    <sheet name="conso valeur" sheetId="8" r:id="rId7"/>
    <sheet name="conso volume" sheetId="9" r:id="rId8"/>
    <sheet name="Prod branche valeur" sheetId="10" r:id="rId9"/>
    <sheet name="Prod branche volume" sheetId="19" r:id="rId10"/>
    <sheet name="prix industrie" sheetId="20" r:id="rId11"/>
    <sheet name="importvaleur" sheetId="21" r:id="rId12"/>
    <sheet name="importvolume" sheetId="22" r:id="rId13"/>
    <sheet name="Ci branche valeur" sheetId="11" r:id="rId14"/>
    <sheet name="Ci branche volume" sheetId="12" r:id="rId15"/>
    <sheet name="Va branche valeur" sheetId="13" r:id="rId16"/>
    <sheet name="Va branche volume" sheetId="15" r:id="rId17"/>
    <sheet name="prix CI btp" sheetId="14" r:id="rId18"/>
    <sheet name="heures" sheetId="16" r:id="rId19"/>
    <sheet name="productivité" sheetId="17" r:id="rId20"/>
    <sheet name="matériel costBTP insee Eurostat" sheetId="23" r:id="rId21"/>
    <sheet name="TEI 38 2016" sheetId="24" r:id="rId22"/>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14" l="1"/>
  <c r="X3" i="14"/>
  <c r="Y3" i="14"/>
  <c r="W4" i="14"/>
  <c r="X4" i="14"/>
  <c r="Y4" i="14"/>
  <c r="W5" i="14"/>
  <c r="X5" i="14"/>
  <c r="Y5" i="14"/>
  <c r="W6" i="14"/>
  <c r="X6" i="14"/>
  <c r="Y6" i="14"/>
  <c r="W7" i="14"/>
  <c r="X7" i="14"/>
  <c r="Y7" i="14"/>
  <c r="W21" i="14"/>
  <c r="X21" i="14"/>
  <c r="Y21" i="14"/>
  <c r="W20" i="14"/>
  <c r="X20" i="14"/>
  <c r="Y20" i="14"/>
  <c r="W19" i="14"/>
  <c r="X19" i="14"/>
  <c r="Y19" i="14"/>
  <c r="W18" i="14"/>
  <c r="W22" i="14" s="1"/>
  <c r="X18" i="14"/>
  <c r="Y18" i="14"/>
  <c r="D2" i="15"/>
  <c r="E2" i="15"/>
  <c r="F2" i="15"/>
  <c r="G2" i="15"/>
  <c r="H2" i="15"/>
  <c r="I2" i="15"/>
  <c r="J2" i="15"/>
  <c r="K2" i="15"/>
  <c r="L2" i="15"/>
  <c r="M2" i="15"/>
  <c r="N2" i="15"/>
  <c r="O2" i="15"/>
  <c r="P2" i="15"/>
  <c r="Q2" i="15"/>
  <c r="R2" i="15"/>
  <c r="S2" i="15"/>
  <c r="T2" i="15"/>
  <c r="U2" i="15"/>
  <c r="V2" i="15"/>
  <c r="W2" i="15"/>
  <c r="X2" i="15"/>
  <c r="Y2" i="15"/>
  <c r="Z2" i="15"/>
  <c r="C2" i="15"/>
  <c r="D2" i="19"/>
  <c r="E2" i="19"/>
  <c r="F2" i="19"/>
  <c r="G2" i="19"/>
  <c r="H2" i="19"/>
  <c r="I2" i="19"/>
  <c r="J2" i="19"/>
  <c r="K2" i="19"/>
  <c r="L2" i="19"/>
  <c r="M2" i="19"/>
  <c r="N2" i="19"/>
  <c r="O2" i="19"/>
  <c r="P2" i="19"/>
  <c r="Q2" i="19"/>
  <c r="R2" i="19"/>
  <c r="S2" i="19"/>
  <c r="T2" i="19"/>
  <c r="U2" i="19"/>
  <c r="V2" i="19"/>
  <c r="W2" i="19"/>
  <c r="X2" i="19"/>
  <c r="Y2" i="19"/>
  <c r="Z2" i="19"/>
  <c r="C2" i="19"/>
  <c r="Y25" i="14"/>
  <c r="Y26" i="14"/>
  <c r="Y27" i="14"/>
  <c r="X22" i="14"/>
  <c r="C27" i="14"/>
  <c r="D27" i="14"/>
  <c r="E27" i="14"/>
  <c r="F27" i="14"/>
  <c r="G27" i="14"/>
  <c r="H27" i="14"/>
  <c r="I27" i="14"/>
  <c r="J27" i="14"/>
  <c r="K27" i="14"/>
  <c r="L27" i="14"/>
  <c r="M27" i="14"/>
  <c r="N27" i="14"/>
  <c r="O27" i="14"/>
  <c r="P27" i="14"/>
  <c r="Q27" i="14"/>
  <c r="R27" i="14"/>
  <c r="S27" i="14"/>
  <c r="T27" i="14"/>
  <c r="U27" i="14"/>
  <c r="V27" i="14"/>
  <c r="W27" i="14"/>
  <c r="X27" i="14"/>
  <c r="B27" i="14"/>
  <c r="C26" i="14"/>
  <c r="D26" i="14"/>
  <c r="E26" i="14"/>
  <c r="F26" i="14"/>
  <c r="G26" i="14"/>
  <c r="H26" i="14"/>
  <c r="I26" i="14"/>
  <c r="J26" i="14"/>
  <c r="K26" i="14"/>
  <c r="L26" i="14"/>
  <c r="M26" i="14"/>
  <c r="N26" i="14"/>
  <c r="O26" i="14"/>
  <c r="P26" i="14"/>
  <c r="Q26" i="14"/>
  <c r="R26" i="14"/>
  <c r="S26" i="14"/>
  <c r="T26" i="14"/>
  <c r="U26" i="14"/>
  <c r="V26" i="14"/>
  <c r="W26" i="14"/>
  <c r="X26" i="14"/>
  <c r="B26" i="14"/>
  <c r="C25" i="14"/>
  <c r="D25" i="14"/>
  <c r="E25" i="14"/>
  <c r="F25" i="14"/>
  <c r="G25" i="14"/>
  <c r="H25" i="14"/>
  <c r="I25" i="14"/>
  <c r="J25" i="14"/>
  <c r="K25" i="14"/>
  <c r="L25" i="14"/>
  <c r="M25" i="14"/>
  <c r="N25" i="14"/>
  <c r="O25" i="14"/>
  <c r="P25" i="14"/>
  <c r="Q25" i="14"/>
  <c r="R25" i="14"/>
  <c r="S25" i="14"/>
  <c r="T25" i="14"/>
  <c r="U25" i="14"/>
  <c r="V25" i="14"/>
  <c r="W25" i="14"/>
  <c r="X25" i="14"/>
  <c r="B25" i="14"/>
  <c r="Y23" i="23"/>
  <c r="Y10" i="14" s="1"/>
  <c r="Y12" i="14" s="1"/>
  <c r="X23" i="23"/>
  <c r="X10" i="14" s="1"/>
  <c r="X12" i="14" s="1"/>
  <c r="W23" i="23"/>
  <c r="W10" i="14" s="1"/>
  <c r="W12" i="14" s="1"/>
  <c r="V23" i="23"/>
  <c r="V10" i="14" s="1"/>
  <c r="V12" i="14" s="1"/>
  <c r="U23" i="23"/>
  <c r="U10" i="14" s="1"/>
  <c r="U12" i="14" s="1"/>
  <c r="T23" i="23"/>
  <c r="T10" i="14"/>
  <c r="T12" i="14" s="1"/>
  <c r="S23" i="23"/>
  <c r="R23" i="23"/>
  <c r="R10" i="14" s="1"/>
  <c r="Q23" i="23"/>
  <c r="Q10" i="14" s="1"/>
  <c r="P23" i="23"/>
  <c r="P10" i="14"/>
  <c r="P12" i="14" s="1"/>
  <c r="O23" i="23"/>
  <c r="O10" i="14" s="1"/>
  <c r="N23" i="23"/>
  <c r="N10" i="14" s="1"/>
  <c r="M23" i="23"/>
  <c r="M10" i="14" s="1"/>
  <c r="L23" i="23"/>
  <c r="L10" i="14"/>
  <c r="L12" i="14" s="1"/>
  <c r="K23" i="23"/>
  <c r="K10" i="14" s="1"/>
  <c r="K12" i="14" s="1"/>
  <c r="J23" i="23"/>
  <c r="J10" i="14" s="1"/>
  <c r="I23" i="23"/>
  <c r="I10" i="14" s="1"/>
  <c r="H23" i="23"/>
  <c r="H10" i="14"/>
  <c r="G23" i="23"/>
  <c r="G10" i="14" s="1"/>
  <c r="F23" i="23"/>
  <c r="F10" i="14" s="1"/>
  <c r="F12" i="14" s="1"/>
  <c r="E23" i="23"/>
  <c r="E10" i="14" s="1"/>
  <c r="D10" i="14" s="1"/>
  <c r="W5" i="17"/>
  <c r="X5" i="17"/>
  <c r="Y5" i="17"/>
  <c r="Z5" i="17"/>
  <c r="W6" i="17"/>
  <c r="X6" i="17"/>
  <c r="Y6" i="17"/>
  <c r="Z6" i="17"/>
  <c r="W7" i="17"/>
  <c r="X7" i="17"/>
  <c r="Y7" i="17"/>
  <c r="Z7" i="17"/>
  <c r="W8" i="17"/>
  <c r="X8" i="17"/>
  <c r="Y8" i="17"/>
  <c r="Z8" i="17"/>
  <c r="W9" i="17"/>
  <c r="X9" i="17"/>
  <c r="Y9" i="17"/>
  <c r="Z9" i="17"/>
  <c r="W10" i="17"/>
  <c r="X10" i="17"/>
  <c r="Y10" i="17"/>
  <c r="Z10" i="17"/>
  <c r="W11" i="17"/>
  <c r="X11" i="17"/>
  <c r="Y11" i="17"/>
  <c r="Z11" i="17"/>
  <c r="W12" i="17"/>
  <c r="X12" i="17"/>
  <c r="Y12" i="17"/>
  <c r="Z12" i="17"/>
  <c r="W13" i="17"/>
  <c r="X13" i="17"/>
  <c r="Y13" i="17"/>
  <c r="Z13" i="17"/>
  <c r="W14" i="17"/>
  <c r="X14" i="17"/>
  <c r="Y14" i="17"/>
  <c r="Z14" i="17"/>
  <c r="W15" i="17"/>
  <c r="X15" i="17"/>
  <c r="Y15" i="17"/>
  <c r="Z15" i="17"/>
  <c r="W16" i="17"/>
  <c r="X16" i="17"/>
  <c r="Y16" i="17"/>
  <c r="Z16" i="17"/>
  <c r="W17" i="17"/>
  <c r="X17" i="17"/>
  <c r="Y17" i="17"/>
  <c r="Z17" i="17"/>
  <c r="W18" i="17"/>
  <c r="X18" i="17"/>
  <c r="Y18" i="17"/>
  <c r="Z18" i="17"/>
  <c r="W19" i="17"/>
  <c r="X19" i="17"/>
  <c r="Y19" i="17"/>
  <c r="Z19" i="17"/>
  <c r="W20" i="17"/>
  <c r="X20" i="17"/>
  <c r="Y20" i="17"/>
  <c r="Z20" i="17"/>
  <c r="W21" i="17"/>
  <c r="X21" i="17"/>
  <c r="Y21" i="17"/>
  <c r="Z21" i="17"/>
  <c r="W22" i="17"/>
  <c r="X22" i="17"/>
  <c r="Y22" i="17"/>
  <c r="Z22" i="17"/>
  <c r="W23" i="17"/>
  <c r="X23" i="17"/>
  <c r="Y23" i="17"/>
  <c r="Z23" i="17"/>
  <c r="W24" i="17"/>
  <c r="X24" i="17"/>
  <c r="Y24" i="17"/>
  <c r="Z24" i="17"/>
  <c r="W25" i="17"/>
  <c r="W54" i="17"/>
  <c r="X25" i="17"/>
  <c r="Y25" i="17"/>
  <c r="Z25" i="17"/>
  <c r="W26" i="17"/>
  <c r="X26" i="17"/>
  <c r="Y26" i="17"/>
  <c r="Z26" i="17"/>
  <c r="W27" i="17"/>
  <c r="X27" i="17"/>
  <c r="Y27" i="17"/>
  <c r="Z27" i="17"/>
  <c r="W28" i="17"/>
  <c r="X28" i="17"/>
  <c r="Y28" i="17"/>
  <c r="Z28" i="17"/>
  <c r="W29" i="17"/>
  <c r="X29" i="17"/>
  <c r="Y29" i="17"/>
  <c r="Z29" i="17"/>
  <c r="W30" i="17"/>
  <c r="X30" i="17"/>
  <c r="Y30" i="17"/>
  <c r="Z30" i="17"/>
  <c r="W31" i="17"/>
  <c r="X31" i="17"/>
  <c r="Y31" i="17"/>
  <c r="Z31" i="17"/>
  <c r="W32" i="17"/>
  <c r="X32" i="17"/>
  <c r="Y32" i="17"/>
  <c r="Z32" i="17"/>
  <c r="W33" i="17"/>
  <c r="X33" i="17"/>
  <c r="Y33" i="17"/>
  <c r="Z33" i="17"/>
  <c r="W34" i="17"/>
  <c r="X34" i="17"/>
  <c r="Y34" i="17"/>
  <c r="Z34" i="17"/>
  <c r="W35" i="17"/>
  <c r="X35" i="17"/>
  <c r="Y35" i="17"/>
  <c r="Z35" i="17"/>
  <c r="W36" i="17"/>
  <c r="X36" i="17"/>
  <c r="Y36" i="17"/>
  <c r="Z36" i="17"/>
  <c r="W37" i="17"/>
  <c r="X37" i="17"/>
  <c r="Y37" i="17"/>
  <c r="Z37" i="17"/>
  <c r="W38" i="17"/>
  <c r="X38" i="17"/>
  <c r="Y38" i="17"/>
  <c r="Z38" i="17"/>
  <c r="W39" i="17"/>
  <c r="X39" i="17"/>
  <c r="Y39" i="17"/>
  <c r="Z39" i="17"/>
  <c r="W40" i="17"/>
  <c r="X40" i="17"/>
  <c r="Y40" i="17"/>
  <c r="Z40" i="17"/>
  <c r="W41" i="17"/>
  <c r="X41" i="17"/>
  <c r="Y41" i="17"/>
  <c r="Z41" i="17"/>
  <c r="W42" i="17"/>
  <c r="X42" i="17"/>
  <c r="Y42" i="17"/>
  <c r="Z42" i="17"/>
  <c r="W43" i="17"/>
  <c r="X43" i="17"/>
  <c r="Y43" i="17"/>
  <c r="Z43" i="17"/>
  <c r="W44" i="17"/>
  <c r="X44" i="17"/>
  <c r="Y44" i="17"/>
  <c r="Z44" i="17"/>
  <c r="W45" i="17"/>
  <c r="X45" i="17"/>
  <c r="Y45" i="17"/>
  <c r="Z45" i="17"/>
  <c r="W46" i="17"/>
  <c r="X46" i="17"/>
  <c r="Y46" i="17"/>
  <c r="Z46" i="17"/>
  <c r="W47" i="17"/>
  <c r="X47" i="17"/>
  <c r="Y47" i="17"/>
  <c r="Z47" i="17"/>
  <c r="W48" i="17"/>
  <c r="X48" i="17"/>
  <c r="Y48" i="17"/>
  <c r="Z48" i="17"/>
  <c r="W49" i="17"/>
  <c r="X49" i="17"/>
  <c r="Y49" i="17"/>
  <c r="Z49" i="17"/>
  <c r="W50" i="17"/>
  <c r="X50" i="17"/>
  <c r="Y50" i="17"/>
  <c r="Z50" i="17"/>
  <c r="W51" i="17"/>
  <c r="X51" i="17"/>
  <c r="Y51" i="17"/>
  <c r="Z51" i="17"/>
  <c r="X4" i="17"/>
  <c r="Y4" i="17"/>
  <c r="Z4" i="17"/>
  <c r="C63" i="20"/>
  <c r="C68" i="20" s="1"/>
  <c r="B63" i="20"/>
  <c r="B68" i="20" s="1"/>
  <c r="D63" i="20"/>
  <c r="D68" i="20" s="1"/>
  <c r="E63" i="20"/>
  <c r="F63" i="20"/>
  <c r="G63" i="20"/>
  <c r="G68" i="20" s="1"/>
  <c r="H63" i="20"/>
  <c r="H68" i="20" s="1"/>
  <c r="I63" i="20"/>
  <c r="I68" i="20" s="1"/>
  <c r="J63" i="20"/>
  <c r="J68" i="20"/>
  <c r="K63" i="20"/>
  <c r="L63" i="20"/>
  <c r="M63" i="20"/>
  <c r="N63" i="20"/>
  <c r="N68" i="20"/>
  <c r="O63" i="20"/>
  <c r="O68" i="20" s="1"/>
  <c r="P63" i="20"/>
  <c r="P68" i="20" s="1"/>
  <c r="Q63" i="20"/>
  <c r="Q68" i="20" s="1"/>
  <c r="R63" i="20"/>
  <c r="S63" i="20"/>
  <c r="T63" i="20"/>
  <c r="T68" i="20" s="1"/>
  <c r="U63" i="20"/>
  <c r="U68" i="20" s="1"/>
  <c r="V63" i="20"/>
  <c r="V68" i="20"/>
  <c r="W63" i="20"/>
  <c r="W68" i="20" s="1"/>
  <c r="X63" i="20"/>
  <c r="C64" i="20"/>
  <c r="B64" i="20"/>
  <c r="D64" i="20"/>
  <c r="D67" i="20" s="1"/>
  <c r="E64" i="20"/>
  <c r="E67" i="20" s="1"/>
  <c r="F64" i="20"/>
  <c r="G64" i="20"/>
  <c r="H64" i="20"/>
  <c r="I64" i="20"/>
  <c r="J64" i="20"/>
  <c r="K64" i="20"/>
  <c r="K67" i="20"/>
  <c r="L64" i="20"/>
  <c r="L67" i="20" s="1"/>
  <c r="M64" i="20"/>
  <c r="M67" i="20" s="1"/>
  <c r="N64" i="20"/>
  <c r="O64" i="20"/>
  <c r="P64" i="20"/>
  <c r="P67" i="20" s="1"/>
  <c r="Q64" i="20"/>
  <c r="R64" i="20"/>
  <c r="R67" i="20"/>
  <c r="S64" i="20"/>
  <c r="S67" i="20" s="1"/>
  <c r="T64" i="20"/>
  <c r="U64" i="20"/>
  <c r="V64" i="20"/>
  <c r="V67" i="20"/>
  <c r="W64" i="20"/>
  <c r="X64" i="20"/>
  <c r="X67" i="20"/>
  <c r="W46" i="20"/>
  <c r="W51" i="20" s="1"/>
  <c r="X46" i="20"/>
  <c r="B46" i="20"/>
  <c r="Z2" i="22"/>
  <c r="Y2" i="22"/>
  <c r="X56" i="20" s="1"/>
  <c r="X2" i="22"/>
  <c r="W2" i="22"/>
  <c r="V2" i="22"/>
  <c r="U56" i="20" s="1"/>
  <c r="U60" i="20" s="1"/>
  <c r="U2" i="22"/>
  <c r="T2" i="22"/>
  <c r="S2" i="22"/>
  <c r="R2" i="22"/>
  <c r="Q2" i="22"/>
  <c r="P2" i="22"/>
  <c r="O2" i="22"/>
  <c r="N2" i="22"/>
  <c r="M2" i="22"/>
  <c r="L56" i="20" s="1"/>
  <c r="L60" i="20" s="1"/>
  <c r="L2" i="22"/>
  <c r="K2" i="22"/>
  <c r="J2" i="22"/>
  <c r="I2" i="22"/>
  <c r="H2" i="22"/>
  <c r="G2" i="22"/>
  <c r="F2" i="22"/>
  <c r="E2" i="22"/>
  <c r="D56" i="20" s="1"/>
  <c r="D60" i="20" s="1"/>
  <c r="D2" i="22"/>
  <c r="C2" i="22"/>
  <c r="D2" i="21"/>
  <c r="C56" i="20"/>
  <c r="E2" i="21"/>
  <c r="F2" i="21"/>
  <c r="E56" i="20"/>
  <c r="E60" i="20" s="1"/>
  <c r="G2" i="21"/>
  <c r="F56" i="20"/>
  <c r="H2" i="21"/>
  <c r="G56" i="20" s="1"/>
  <c r="I2" i="21"/>
  <c r="H56" i="20"/>
  <c r="J2" i="21"/>
  <c r="I56" i="20" s="1"/>
  <c r="K2" i="21"/>
  <c r="L2" i="21"/>
  <c r="K56" i="20"/>
  <c r="M2" i="21"/>
  <c r="N2" i="21"/>
  <c r="O2" i="21"/>
  <c r="N56" i="20" s="1"/>
  <c r="P2" i="21"/>
  <c r="O56" i="20"/>
  <c r="O60" i="20" s="1"/>
  <c r="Q2" i="21"/>
  <c r="P56" i="20"/>
  <c r="R2" i="21"/>
  <c r="Q56" i="20" s="1"/>
  <c r="S2" i="21"/>
  <c r="R56" i="20" s="1"/>
  <c r="R60" i="20" s="1"/>
  <c r="T2" i="21"/>
  <c r="S56" i="20"/>
  <c r="U2" i="21"/>
  <c r="V2" i="21"/>
  <c r="W2" i="21"/>
  <c r="V56" i="20"/>
  <c r="X2" i="21"/>
  <c r="W56" i="20"/>
  <c r="Y2" i="21"/>
  <c r="X60" i="20"/>
  <c r="Z2" i="21"/>
  <c r="C2" i="21"/>
  <c r="B56" i="20"/>
  <c r="C60" i="20" s="1"/>
  <c r="D2" i="10"/>
  <c r="C55" i="20"/>
  <c r="E2" i="10"/>
  <c r="D55" i="20"/>
  <c r="F2" i="10"/>
  <c r="E55" i="20" s="1"/>
  <c r="E59" i="20" s="1"/>
  <c r="G2" i="10"/>
  <c r="F55" i="20"/>
  <c r="F59" i="20" s="1"/>
  <c r="H2" i="10"/>
  <c r="G55" i="20"/>
  <c r="I2" i="10"/>
  <c r="H55" i="20"/>
  <c r="J2" i="10"/>
  <c r="I55" i="20" s="1"/>
  <c r="I59" i="20" s="1"/>
  <c r="K2" i="10"/>
  <c r="J55" i="20"/>
  <c r="L2" i="10"/>
  <c r="K55" i="20"/>
  <c r="M2" i="10"/>
  <c r="L55" i="20"/>
  <c r="N2" i="10"/>
  <c r="M55" i="20" s="1"/>
  <c r="M59" i="20" s="1"/>
  <c r="O2" i="10"/>
  <c r="N55" i="20"/>
  <c r="P2" i="10"/>
  <c r="O55" i="20"/>
  <c r="Q2" i="10"/>
  <c r="P55" i="20"/>
  <c r="R2" i="10"/>
  <c r="Q55" i="20" s="1"/>
  <c r="Q59" i="20" s="1"/>
  <c r="S2" i="10"/>
  <c r="R55" i="20"/>
  <c r="R59" i="20" s="1"/>
  <c r="T2" i="10"/>
  <c r="S55" i="20"/>
  <c r="U2" i="10"/>
  <c r="T55" i="20"/>
  <c r="V2" i="10"/>
  <c r="U55" i="20" s="1"/>
  <c r="U59" i="20" s="1"/>
  <c r="W2" i="10"/>
  <c r="V55" i="20"/>
  <c r="X2" i="10"/>
  <c r="W55" i="20"/>
  <c r="Y2" i="10"/>
  <c r="C2" i="10"/>
  <c r="B55" i="20"/>
  <c r="L59" i="20" s="1"/>
  <c r="C46" i="20"/>
  <c r="C51" i="20" s="1"/>
  <c r="D46" i="20"/>
  <c r="D51" i="20" s="1"/>
  <c r="E46" i="20"/>
  <c r="F46" i="20"/>
  <c r="G46" i="20"/>
  <c r="G51" i="20" s="1"/>
  <c r="H46" i="20"/>
  <c r="H51" i="20" s="1"/>
  <c r="I46" i="20"/>
  <c r="J46" i="20"/>
  <c r="J51" i="20" s="1"/>
  <c r="K46" i="20"/>
  <c r="L46" i="20"/>
  <c r="M46" i="20"/>
  <c r="N46" i="20"/>
  <c r="N51" i="20" s="1"/>
  <c r="O46" i="20"/>
  <c r="O51" i="20" s="1"/>
  <c r="P46" i="20"/>
  <c r="Q46" i="20"/>
  <c r="R46" i="20"/>
  <c r="S46" i="20"/>
  <c r="T46" i="20"/>
  <c r="U46" i="20"/>
  <c r="V46" i="20"/>
  <c r="V51" i="20" s="1"/>
  <c r="C47" i="20"/>
  <c r="C50" i="20" s="1"/>
  <c r="B47" i="20"/>
  <c r="G50" i="20" s="1"/>
  <c r="D47" i="20"/>
  <c r="E47" i="20"/>
  <c r="F47" i="20"/>
  <c r="F50" i="20"/>
  <c r="G47" i="20"/>
  <c r="H47" i="20"/>
  <c r="H50" i="20" s="1"/>
  <c r="I47" i="20"/>
  <c r="I50" i="20"/>
  <c r="J47" i="20"/>
  <c r="K47" i="20"/>
  <c r="K50" i="20" s="1"/>
  <c r="L47" i="20"/>
  <c r="L50" i="20" s="1"/>
  <c r="M47" i="20"/>
  <c r="M50" i="20" s="1"/>
  <c r="N47" i="20"/>
  <c r="O47" i="20"/>
  <c r="O50" i="20"/>
  <c r="P47" i="20"/>
  <c r="Q47" i="20"/>
  <c r="Q50" i="20"/>
  <c r="R47" i="20"/>
  <c r="S47" i="20"/>
  <c r="T47" i="20"/>
  <c r="T50" i="20"/>
  <c r="U47" i="20"/>
  <c r="U50" i="20" s="1"/>
  <c r="V47" i="20"/>
  <c r="V50" i="20" s="1"/>
  <c r="W47" i="20"/>
  <c r="W50" i="20" s="1"/>
  <c r="X47" i="20"/>
  <c r="X50" i="20" s="1"/>
  <c r="AA6" i="10"/>
  <c r="AA7" i="10"/>
  <c r="AA8" i="10"/>
  <c r="AB8" i="10" s="1"/>
  <c r="AA9" i="10"/>
  <c r="AA10" i="10"/>
  <c r="AA11" i="10"/>
  <c r="AA12" i="10"/>
  <c r="AA13" i="10"/>
  <c r="AA14" i="10"/>
  <c r="AB14" i="10" s="1"/>
  <c r="AA15" i="10"/>
  <c r="AB15" i="10" s="1"/>
  <c r="AA16" i="10"/>
  <c r="AB16" i="10" s="1"/>
  <c r="AA17" i="10"/>
  <c r="AA18" i="10"/>
  <c r="AB18" i="10" s="1"/>
  <c r="AA19" i="10"/>
  <c r="AA20" i="10"/>
  <c r="AA21" i="10"/>
  <c r="AB21" i="10" s="1"/>
  <c r="AA22" i="10"/>
  <c r="AA23" i="10"/>
  <c r="AB23" i="10" s="1"/>
  <c r="AA24" i="10"/>
  <c r="AB24" i="10" s="1"/>
  <c r="AA5" i="10"/>
  <c r="AA6" i="19"/>
  <c r="AB6" i="10" s="1"/>
  <c r="AA7" i="19"/>
  <c r="AB7" i="10" s="1"/>
  <c r="AA8" i="19"/>
  <c r="AA9" i="19"/>
  <c r="AB9" i="10"/>
  <c r="AA10" i="19"/>
  <c r="AA11" i="19"/>
  <c r="AB11" i="10" s="1"/>
  <c r="AA12" i="19"/>
  <c r="AA13" i="19"/>
  <c r="AB13" i="10"/>
  <c r="AA14" i="19"/>
  <c r="AA15" i="19"/>
  <c r="AA16" i="19"/>
  <c r="AA17" i="19"/>
  <c r="AB17" i="10"/>
  <c r="AA18" i="19"/>
  <c r="AA19" i="19"/>
  <c r="AB19" i="10" s="1"/>
  <c r="AA20" i="19"/>
  <c r="AA21" i="19"/>
  <c r="AA22" i="19"/>
  <c r="AB22" i="10" s="1"/>
  <c r="AA23" i="19"/>
  <c r="AA24" i="19"/>
  <c r="AA5" i="19"/>
  <c r="AB5" i="10"/>
  <c r="AA24" i="21"/>
  <c r="AA23" i="21"/>
  <c r="AB23" i="21" s="1"/>
  <c r="AA22" i="21"/>
  <c r="AA21" i="21"/>
  <c r="AA20" i="21"/>
  <c r="AB20" i="21" s="1"/>
  <c r="AA19" i="21"/>
  <c r="AA18" i="21"/>
  <c r="AB18" i="21" s="1"/>
  <c r="AA17" i="21"/>
  <c r="AB17" i="21" s="1"/>
  <c r="AA16" i="21"/>
  <c r="AA15" i="21"/>
  <c r="AB15" i="21" s="1"/>
  <c r="AA14" i="21"/>
  <c r="AA13" i="21"/>
  <c r="AA12" i="21"/>
  <c r="AA11" i="21"/>
  <c r="AB11" i="21"/>
  <c r="AA10" i="21"/>
  <c r="AA9" i="21"/>
  <c r="AA8" i="21"/>
  <c r="AA7" i="21"/>
  <c r="AB7" i="21" s="1"/>
  <c r="AA6" i="21"/>
  <c r="AA5" i="21"/>
  <c r="AB5" i="21" s="1"/>
  <c r="AA6" i="22"/>
  <c r="AB6" i="21" s="1"/>
  <c r="AA7" i="22"/>
  <c r="AA8" i="22"/>
  <c r="AA9" i="22"/>
  <c r="AB9" i="21"/>
  <c r="AA10" i="22"/>
  <c r="AA11" i="22"/>
  <c r="AA12" i="22"/>
  <c r="AA13" i="22"/>
  <c r="AB13" i="21" s="1"/>
  <c r="AA14" i="22"/>
  <c r="AB14" i="21" s="1"/>
  <c r="AA15" i="22"/>
  <c r="AA16" i="22"/>
  <c r="AA17" i="22"/>
  <c r="AA18" i="22"/>
  <c r="AA19" i="22"/>
  <c r="AB19" i="21" s="1"/>
  <c r="AA20" i="22"/>
  <c r="AA21" i="22"/>
  <c r="AB21" i="21" s="1"/>
  <c r="AA22" i="22"/>
  <c r="AA23" i="22"/>
  <c r="AA24" i="22"/>
  <c r="AA5" i="22"/>
  <c r="Z1" i="10"/>
  <c r="B11" i="20"/>
  <c r="B29" i="20" s="1"/>
  <c r="C11" i="20"/>
  <c r="C10" i="20"/>
  <c r="D10" i="20"/>
  <c r="D26" i="20"/>
  <c r="B10" i="20"/>
  <c r="B26" i="20"/>
  <c r="B5" i="20"/>
  <c r="B24" i="20"/>
  <c r="C5" i="20"/>
  <c r="C24" i="20"/>
  <c r="B6" i="20"/>
  <c r="B25" i="20"/>
  <c r="C6" i="20"/>
  <c r="C25" i="20"/>
  <c r="C4" i="20"/>
  <c r="C23" i="20"/>
  <c r="B4" i="20"/>
  <c r="B23" i="20"/>
  <c r="C3" i="20"/>
  <c r="C21" i="20" s="1"/>
  <c r="C7" i="20"/>
  <c r="B7" i="20"/>
  <c r="C8" i="20"/>
  <c r="B8" i="20"/>
  <c r="D8" i="20" s="1"/>
  <c r="C9" i="20"/>
  <c r="B9" i="20"/>
  <c r="D9" i="20"/>
  <c r="C12" i="20"/>
  <c r="D12" i="20" s="1"/>
  <c r="B12" i="20"/>
  <c r="C13" i="20"/>
  <c r="B13" i="20"/>
  <c r="C14" i="20"/>
  <c r="B14" i="20"/>
  <c r="D14" i="20" s="1"/>
  <c r="C15" i="20"/>
  <c r="D15" i="20" s="1"/>
  <c r="B15" i="20"/>
  <c r="C16" i="20"/>
  <c r="D16" i="20" s="1"/>
  <c r="B16" i="20"/>
  <c r="C17" i="20"/>
  <c r="D17" i="20" s="1"/>
  <c r="B17" i="20"/>
  <c r="C18" i="20"/>
  <c r="D18" i="20" s="1"/>
  <c r="B18" i="20"/>
  <c r="B3" i="20"/>
  <c r="B21" i="20" s="1"/>
  <c r="O2" i="13"/>
  <c r="O2" i="11"/>
  <c r="O1" i="11"/>
  <c r="Y2" i="12"/>
  <c r="Y1" i="11"/>
  <c r="Y2" i="11"/>
  <c r="Z54" i="17"/>
  <c r="Z55" i="17" s="1"/>
  <c r="R25" i="17"/>
  <c r="R54" i="17"/>
  <c r="X8" i="14"/>
  <c r="X14" i="14"/>
  <c r="Y8" i="14"/>
  <c r="AC8" i="14" s="1"/>
  <c r="Y14" i="14"/>
  <c r="W8" i="14"/>
  <c r="W31" i="14"/>
  <c r="U8" i="14"/>
  <c r="Q8" i="14"/>
  <c r="U3" i="14"/>
  <c r="Q3" i="14"/>
  <c r="Z3" i="14" s="1"/>
  <c r="Q12" i="14"/>
  <c r="B3" i="14"/>
  <c r="C3" i="14"/>
  <c r="D3" i="14"/>
  <c r="E3" i="14"/>
  <c r="E14" i="14" s="1"/>
  <c r="F3" i="14"/>
  <c r="G3" i="14"/>
  <c r="G8" i="14"/>
  <c r="G31" i="14" s="1"/>
  <c r="H3" i="14"/>
  <c r="I3" i="14"/>
  <c r="J3" i="14"/>
  <c r="K3" i="14"/>
  <c r="L3" i="14"/>
  <c r="L14" i="14" s="1"/>
  <c r="M3" i="14"/>
  <c r="M14" i="14" s="1"/>
  <c r="M12" i="14"/>
  <c r="N3" i="14"/>
  <c r="O3" i="14"/>
  <c r="P3" i="14"/>
  <c r="R3" i="14"/>
  <c r="S3" i="14"/>
  <c r="T3" i="14"/>
  <c r="V3" i="14"/>
  <c r="B4" i="14"/>
  <c r="C4" i="14"/>
  <c r="D4" i="14"/>
  <c r="E4" i="14"/>
  <c r="F4" i="14"/>
  <c r="G4" i="14"/>
  <c r="H4" i="14"/>
  <c r="I4" i="14"/>
  <c r="J4" i="14"/>
  <c r="K4" i="14"/>
  <c r="L4" i="14"/>
  <c r="M4" i="14"/>
  <c r="N4" i="14"/>
  <c r="O4" i="14"/>
  <c r="P4" i="14"/>
  <c r="Q4" i="14"/>
  <c r="R4" i="14"/>
  <c r="S4" i="14"/>
  <c r="T4" i="14"/>
  <c r="U4" i="14"/>
  <c r="V4" i="14"/>
  <c r="B5" i="14"/>
  <c r="C5" i="14"/>
  <c r="D5" i="14"/>
  <c r="E5" i="14"/>
  <c r="F5" i="14"/>
  <c r="G5" i="14"/>
  <c r="H5" i="14"/>
  <c r="I5" i="14"/>
  <c r="J5" i="14"/>
  <c r="K5" i="14"/>
  <c r="L5" i="14"/>
  <c r="M5" i="14"/>
  <c r="N5" i="14"/>
  <c r="O5" i="14"/>
  <c r="P5" i="14"/>
  <c r="Q5" i="14"/>
  <c r="R5" i="14"/>
  <c r="S5" i="14"/>
  <c r="T5" i="14"/>
  <c r="U5" i="14"/>
  <c r="V5" i="14"/>
  <c r="B6" i="14"/>
  <c r="C6" i="14"/>
  <c r="D6" i="14"/>
  <c r="E6" i="14"/>
  <c r="F6" i="14"/>
  <c r="G6" i="14"/>
  <c r="H6" i="14"/>
  <c r="I6" i="14"/>
  <c r="J6" i="14"/>
  <c r="K6" i="14"/>
  <c r="L6" i="14"/>
  <c r="M6" i="14"/>
  <c r="N6" i="14"/>
  <c r="O6" i="14"/>
  <c r="P6" i="14"/>
  <c r="Q6" i="14"/>
  <c r="R6" i="14"/>
  <c r="S6" i="14"/>
  <c r="T6" i="14"/>
  <c r="U6" i="14"/>
  <c r="V6" i="14"/>
  <c r="B7" i="14"/>
  <c r="C7" i="14"/>
  <c r="D7" i="14"/>
  <c r="E7" i="14"/>
  <c r="F7" i="14"/>
  <c r="G7" i="14"/>
  <c r="H7" i="14"/>
  <c r="I7" i="14"/>
  <c r="J7" i="14"/>
  <c r="K7" i="14"/>
  <c r="L7" i="14"/>
  <c r="M7" i="14"/>
  <c r="N7" i="14"/>
  <c r="O7" i="14"/>
  <c r="P7" i="14"/>
  <c r="Q7" i="14"/>
  <c r="R7" i="14"/>
  <c r="S7" i="14"/>
  <c r="T7" i="14"/>
  <c r="U7" i="14"/>
  <c r="V7" i="14"/>
  <c r="B8" i="14"/>
  <c r="B31" i="14" s="1"/>
  <c r="C8" i="14"/>
  <c r="C31" i="14"/>
  <c r="D8" i="14"/>
  <c r="D31" i="14" s="1"/>
  <c r="E8" i="14"/>
  <c r="F8" i="14"/>
  <c r="H8" i="14"/>
  <c r="H14" i="14" s="1"/>
  <c r="I8" i="14"/>
  <c r="I31" i="14" s="1"/>
  <c r="J8" i="14"/>
  <c r="J14" i="14" s="1"/>
  <c r="J31" i="14"/>
  <c r="K8" i="14"/>
  <c r="K14" i="14" s="1"/>
  <c r="K31" i="14"/>
  <c r="L8" i="14"/>
  <c r="L31" i="14"/>
  <c r="M8" i="14"/>
  <c r="N8" i="14"/>
  <c r="N31" i="14"/>
  <c r="O8" i="14"/>
  <c r="P8" i="14"/>
  <c r="R8" i="14"/>
  <c r="R31" i="14" s="1"/>
  <c r="S8" i="14"/>
  <c r="S31" i="14"/>
  <c r="T8" i="14"/>
  <c r="T31" i="14" s="1"/>
  <c r="V8" i="14"/>
  <c r="V31" i="14" s="1"/>
  <c r="V14" i="14"/>
  <c r="B18" i="14"/>
  <c r="C18" i="14"/>
  <c r="D18" i="14"/>
  <c r="E18" i="14"/>
  <c r="E22" i="14" s="1"/>
  <c r="F18" i="14"/>
  <c r="F22" i="14" s="1"/>
  <c r="F28" i="14" s="1"/>
  <c r="F32" i="14" s="1"/>
  <c r="G18" i="14"/>
  <c r="H18" i="14"/>
  <c r="I18" i="14"/>
  <c r="J18" i="14"/>
  <c r="K18" i="14"/>
  <c r="L18" i="14"/>
  <c r="M18" i="14"/>
  <c r="N18" i="14"/>
  <c r="N22" i="14" s="1"/>
  <c r="N28" i="14" s="1"/>
  <c r="N32" i="14" s="1"/>
  <c r="O18" i="14"/>
  <c r="O22" i="14" s="1"/>
  <c r="O28" i="14" s="1"/>
  <c r="O32" i="14" s="1"/>
  <c r="P18" i="14"/>
  <c r="Q18" i="14"/>
  <c r="R18" i="14"/>
  <c r="S18" i="14"/>
  <c r="S22" i="14" s="1"/>
  <c r="T18" i="14"/>
  <c r="U18" i="14"/>
  <c r="V18" i="14"/>
  <c r="V22" i="14" s="1"/>
  <c r="V28" i="14" s="1"/>
  <c r="V32" i="14" s="1"/>
  <c r="B19" i="14"/>
  <c r="C19" i="14"/>
  <c r="D19" i="14"/>
  <c r="D22" i="14" s="1"/>
  <c r="D28" i="14" s="1"/>
  <c r="D32" i="14" s="1"/>
  <c r="D20" i="14"/>
  <c r="D21" i="14"/>
  <c r="E19" i="14"/>
  <c r="F19" i="14"/>
  <c r="G19" i="14"/>
  <c r="H19" i="14"/>
  <c r="H22" i="14"/>
  <c r="H28" i="14" s="1"/>
  <c r="H32" i="14"/>
  <c r="H20" i="14"/>
  <c r="H21" i="14"/>
  <c r="I19" i="14"/>
  <c r="J19" i="14"/>
  <c r="J22" i="14" s="1"/>
  <c r="J28" i="14"/>
  <c r="J32" i="14" s="1"/>
  <c r="K19" i="14"/>
  <c r="L19" i="14"/>
  <c r="L20" i="14"/>
  <c r="L21" i="14"/>
  <c r="L22" i="14"/>
  <c r="M19" i="14"/>
  <c r="N19" i="14"/>
  <c r="O19" i="14"/>
  <c r="P19" i="14"/>
  <c r="P20" i="14"/>
  <c r="P21" i="14"/>
  <c r="Q19" i="14"/>
  <c r="R19" i="14"/>
  <c r="S19" i="14"/>
  <c r="T19" i="14"/>
  <c r="T22" i="14" s="1"/>
  <c r="T28" i="14" s="1"/>
  <c r="T32" i="14" s="1"/>
  <c r="T20" i="14"/>
  <c r="T21" i="14"/>
  <c r="U19" i="14"/>
  <c r="V19" i="14"/>
  <c r="B20" i="14"/>
  <c r="C20" i="14"/>
  <c r="E20" i="14"/>
  <c r="F20" i="14"/>
  <c r="G20" i="14"/>
  <c r="I20" i="14"/>
  <c r="J20" i="14"/>
  <c r="K20" i="14"/>
  <c r="M20" i="14"/>
  <c r="N20" i="14"/>
  <c r="O20" i="14"/>
  <c r="Q20" i="14"/>
  <c r="R20" i="14"/>
  <c r="S20" i="14"/>
  <c r="U20" i="14"/>
  <c r="V20" i="14"/>
  <c r="B21" i="14"/>
  <c r="C21" i="14"/>
  <c r="E21" i="14"/>
  <c r="F21" i="14"/>
  <c r="G21" i="14"/>
  <c r="I21" i="14"/>
  <c r="J21" i="14"/>
  <c r="K21" i="14"/>
  <c r="M21" i="14"/>
  <c r="N21" i="14"/>
  <c r="O21" i="14"/>
  <c r="Q21" i="14"/>
  <c r="R21" i="14"/>
  <c r="S21" i="14"/>
  <c r="U21" i="14"/>
  <c r="V21" i="14"/>
  <c r="F31" i="14"/>
  <c r="Q31" i="14"/>
  <c r="C4" i="17"/>
  <c r="D4" i="17"/>
  <c r="E4" i="17"/>
  <c r="F4" i="17"/>
  <c r="G4" i="17"/>
  <c r="H4" i="17"/>
  <c r="I4" i="17"/>
  <c r="J4" i="17"/>
  <c r="K4" i="17"/>
  <c r="L4" i="17"/>
  <c r="M4" i="17"/>
  <c r="N4" i="17"/>
  <c r="O4" i="17"/>
  <c r="P4" i="17"/>
  <c r="Q4" i="17"/>
  <c r="R4" i="17"/>
  <c r="S4" i="17"/>
  <c r="T4" i="17"/>
  <c r="U4" i="17"/>
  <c r="V4" i="17"/>
  <c r="W4" i="17"/>
  <c r="C5" i="17"/>
  <c r="D5" i="17"/>
  <c r="E5" i="17"/>
  <c r="F5" i="17"/>
  <c r="G5" i="17"/>
  <c r="H5" i="17"/>
  <c r="I5" i="17"/>
  <c r="J5" i="17"/>
  <c r="K5" i="17"/>
  <c r="L5" i="17"/>
  <c r="M5" i="17"/>
  <c r="N5" i="17"/>
  <c r="O5" i="17"/>
  <c r="P5" i="17"/>
  <c r="Q5" i="17"/>
  <c r="R5" i="17"/>
  <c r="S5" i="17"/>
  <c r="T5" i="17"/>
  <c r="U5" i="17"/>
  <c r="V5" i="17"/>
  <c r="C6" i="17"/>
  <c r="D6" i="17"/>
  <c r="E6" i="17"/>
  <c r="F6" i="17"/>
  <c r="G6" i="17"/>
  <c r="H6" i="17"/>
  <c r="I6" i="17"/>
  <c r="J6" i="17"/>
  <c r="K6" i="17"/>
  <c r="L6" i="17"/>
  <c r="M6" i="17"/>
  <c r="N6" i="17"/>
  <c r="O6" i="17"/>
  <c r="P6" i="17"/>
  <c r="Q6" i="17"/>
  <c r="R6" i="17"/>
  <c r="S6" i="17"/>
  <c r="T6" i="17"/>
  <c r="U6" i="17"/>
  <c r="V6" i="17"/>
  <c r="C7" i="17"/>
  <c r="D7" i="17"/>
  <c r="E7" i="17"/>
  <c r="F7" i="17"/>
  <c r="G7" i="17"/>
  <c r="H7" i="17"/>
  <c r="I7" i="17"/>
  <c r="J7" i="17"/>
  <c r="K7" i="17"/>
  <c r="L7" i="17"/>
  <c r="M7" i="17"/>
  <c r="N7" i="17"/>
  <c r="O7" i="17"/>
  <c r="P7" i="17"/>
  <c r="Q7" i="17"/>
  <c r="R7" i="17"/>
  <c r="S7" i="17"/>
  <c r="T7" i="17"/>
  <c r="U7" i="17"/>
  <c r="V7" i="17"/>
  <c r="C8" i="17"/>
  <c r="D8" i="17"/>
  <c r="E8" i="17"/>
  <c r="F8" i="17"/>
  <c r="G8" i="17"/>
  <c r="H8" i="17"/>
  <c r="I8" i="17"/>
  <c r="J8" i="17"/>
  <c r="K8" i="17"/>
  <c r="L8" i="17"/>
  <c r="M8" i="17"/>
  <c r="N8" i="17"/>
  <c r="O8" i="17"/>
  <c r="P8" i="17"/>
  <c r="Q8" i="17"/>
  <c r="R8" i="17"/>
  <c r="S8" i="17"/>
  <c r="T8" i="17"/>
  <c r="U8" i="17"/>
  <c r="V8" i="17"/>
  <c r="C9" i="17"/>
  <c r="D9" i="17"/>
  <c r="E9" i="17"/>
  <c r="F9" i="17"/>
  <c r="G9" i="17"/>
  <c r="H9" i="17"/>
  <c r="I9" i="17"/>
  <c r="J9" i="17"/>
  <c r="K9" i="17"/>
  <c r="L9" i="17"/>
  <c r="M9" i="17"/>
  <c r="N9" i="17"/>
  <c r="O9" i="17"/>
  <c r="P9" i="17"/>
  <c r="Q9" i="17"/>
  <c r="R9" i="17"/>
  <c r="S9" i="17"/>
  <c r="T9" i="17"/>
  <c r="U9" i="17"/>
  <c r="V9" i="17"/>
  <c r="C10" i="17"/>
  <c r="D10" i="17"/>
  <c r="E10" i="17"/>
  <c r="F10" i="17"/>
  <c r="G10" i="17"/>
  <c r="H10" i="17"/>
  <c r="I10" i="17"/>
  <c r="J10" i="17"/>
  <c r="K10" i="17"/>
  <c r="L10" i="17"/>
  <c r="M10" i="17"/>
  <c r="N10" i="17"/>
  <c r="O10" i="17"/>
  <c r="P10" i="17"/>
  <c r="Q10" i="17"/>
  <c r="R10" i="17"/>
  <c r="S10" i="17"/>
  <c r="T10" i="17"/>
  <c r="U10" i="17"/>
  <c r="V10" i="17"/>
  <c r="C11" i="17"/>
  <c r="D11" i="17"/>
  <c r="E11" i="17"/>
  <c r="F11" i="17"/>
  <c r="G11" i="17"/>
  <c r="H11" i="17"/>
  <c r="I11" i="17"/>
  <c r="J11" i="17"/>
  <c r="K11" i="17"/>
  <c r="L11" i="17"/>
  <c r="M11" i="17"/>
  <c r="N11" i="17"/>
  <c r="O11" i="17"/>
  <c r="P11" i="17"/>
  <c r="Q11" i="17"/>
  <c r="R11" i="17"/>
  <c r="S11" i="17"/>
  <c r="T11" i="17"/>
  <c r="U11" i="17"/>
  <c r="V11" i="17"/>
  <c r="C12" i="17"/>
  <c r="D12" i="17"/>
  <c r="E12" i="17"/>
  <c r="F12" i="17"/>
  <c r="G12" i="17"/>
  <c r="H12" i="17"/>
  <c r="I12" i="17"/>
  <c r="J12" i="17"/>
  <c r="K12" i="17"/>
  <c r="L12" i="17"/>
  <c r="M12" i="17"/>
  <c r="N12" i="17"/>
  <c r="O12" i="17"/>
  <c r="P12" i="17"/>
  <c r="Q12" i="17"/>
  <c r="R12" i="17"/>
  <c r="S12" i="17"/>
  <c r="T12" i="17"/>
  <c r="U12" i="17"/>
  <c r="V12" i="17"/>
  <c r="C13" i="17"/>
  <c r="D13" i="17"/>
  <c r="E13" i="17"/>
  <c r="F13" i="17"/>
  <c r="G13" i="17"/>
  <c r="H13" i="17"/>
  <c r="I13" i="17"/>
  <c r="J13" i="17"/>
  <c r="K13" i="17"/>
  <c r="L13" i="17"/>
  <c r="M13" i="17"/>
  <c r="N13" i="17"/>
  <c r="O13" i="17"/>
  <c r="P13" i="17"/>
  <c r="Q13" i="17"/>
  <c r="R13" i="17"/>
  <c r="S13" i="17"/>
  <c r="T13" i="17"/>
  <c r="U13" i="17"/>
  <c r="V13" i="17"/>
  <c r="C14" i="17"/>
  <c r="D14" i="17"/>
  <c r="E14" i="17"/>
  <c r="F14" i="17"/>
  <c r="G14" i="17"/>
  <c r="H14" i="17"/>
  <c r="I14" i="17"/>
  <c r="J14" i="17"/>
  <c r="K14" i="17"/>
  <c r="L14" i="17"/>
  <c r="M14" i="17"/>
  <c r="N14" i="17"/>
  <c r="O14" i="17"/>
  <c r="P14" i="17"/>
  <c r="Q14" i="17"/>
  <c r="R14" i="17"/>
  <c r="S14" i="17"/>
  <c r="T14" i="17"/>
  <c r="U14" i="17"/>
  <c r="V14" i="17"/>
  <c r="C15" i="17"/>
  <c r="D15" i="17"/>
  <c r="E15" i="17"/>
  <c r="F15" i="17"/>
  <c r="G15" i="17"/>
  <c r="H15" i="17"/>
  <c r="I15" i="17"/>
  <c r="J15" i="17"/>
  <c r="K15" i="17"/>
  <c r="L15" i="17"/>
  <c r="M15" i="17"/>
  <c r="N15" i="17"/>
  <c r="O15" i="17"/>
  <c r="P15" i="17"/>
  <c r="Q15" i="17"/>
  <c r="R15" i="17"/>
  <c r="S15" i="17"/>
  <c r="T15" i="17"/>
  <c r="U15" i="17"/>
  <c r="V15" i="17"/>
  <c r="C16" i="17"/>
  <c r="D16" i="17"/>
  <c r="E16" i="17"/>
  <c r="F16" i="17"/>
  <c r="G16" i="17"/>
  <c r="H16" i="17"/>
  <c r="I16" i="17"/>
  <c r="J16" i="17"/>
  <c r="K16" i="17"/>
  <c r="L16" i="17"/>
  <c r="M16" i="17"/>
  <c r="N16" i="17"/>
  <c r="O16" i="17"/>
  <c r="P16" i="17"/>
  <c r="Q16" i="17"/>
  <c r="R16" i="17"/>
  <c r="S16" i="17"/>
  <c r="T16" i="17"/>
  <c r="U16" i="17"/>
  <c r="V16" i="17"/>
  <c r="C17" i="17"/>
  <c r="D17" i="17"/>
  <c r="E17" i="17"/>
  <c r="F17" i="17"/>
  <c r="G17" i="17"/>
  <c r="H17" i="17"/>
  <c r="I17" i="17"/>
  <c r="J17" i="17"/>
  <c r="K17" i="17"/>
  <c r="L17" i="17"/>
  <c r="M17" i="17"/>
  <c r="N17" i="17"/>
  <c r="O17" i="17"/>
  <c r="P17" i="17"/>
  <c r="Q17" i="17"/>
  <c r="R17" i="17"/>
  <c r="S17" i="17"/>
  <c r="T17" i="17"/>
  <c r="U17" i="17"/>
  <c r="V17" i="17"/>
  <c r="C18" i="17"/>
  <c r="D18" i="17"/>
  <c r="E18" i="17"/>
  <c r="F18" i="17"/>
  <c r="G18" i="17"/>
  <c r="H18" i="17"/>
  <c r="I18" i="17"/>
  <c r="J18" i="17"/>
  <c r="K18" i="17"/>
  <c r="L18" i="17"/>
  <c r="M18" i="17"/>
  <c r="N18" i="17"/>
  <c r="O18" i="17"/>
  <c r="P18" i="17"/>
  <c r="Q18" i="17"/>
  <c r="R18" i="17"/>
  <c r="S18" i="17"/>
  <c r="T18" i="17"/>
  <c r="U18" i="17"/>
  <c r="V18" i="17"/>
  <c r="C19" i="17"/>
  <c r="D19" i="17"/>
  <c r="E19" i="17"/>
  <c r="F19" i="17"/>
  <c r="G19" i="17"/>
  <c r="H19" i="17"/>
  <c r="I19" i="17"/>
  <c r="J19" i="17"/>
  <c r="K19" i="17"/>
  <c r="L19" i="17"/>
  <c r="M19" i="17"/>
  <c r="N19" i="17"/>
  <c r="O19" i="17"/>
  <c r="P19" i="17"/>
  <c r="Q19" i="17"/>
  <c r="R19" i="17"/>
  <c r="S19" i="17"/>
  <c r="T19" i="17"/>
  <c r="U19" i="17"/>
  <c r="V19" i="17"/>
  <c r="C20" i="17"/>
  <c r="D20" i="17"/>
  <c r="E20" i="17"/>
  <c r="F20" i="17"/>
  <c r="G20" i="17"/>
  <c r="H20" i="17"/>
  <c r="I20" i="17"/>
  <c r="J20" i="17"/>
  <c r="K20" i="17"/>
  <c r="L20" i="17"/>
  <c r="M20" i="17"/>
  <c r="N20" i="17"/>
  <c r="O20" i="17"/>
  <c r="P20" i="17"/>
  <c r="Q20" i="17"/>
  <c r="R20" i="17"/>
  <c r="S20" i="17"/>
  <c r="T20" i="17"/>
  <c r="U20" i="17"/>
  <c r="V20" i="17"/>
  <c r="C21" i="17"/>
  <c r="D21" i="17"/>
  <c r="E21" i="17"/>
  <c r="F21" i="17"/>
  <c r="G21" i="17"/>
  <c r="H21" i="17"/>
  <c r="I21" i="17"/>
  <c r="J21" i="17"/>
  <c r="K21" i="17"/>
  <c r="L21" i="17"/>
  <c r="M21" i="17"/>
  <c r="N21" i="17"/>
  <c r="O21" i="17"/>
  <c r="P21" i="17"/>
  <c r="Q21" i="17"/>
  <c r="R21" i="17"/>
  <c r="S21" i="17"/>
  <c r="T21" i="17"/>
  <c r="U21" i="17"/>
  <c r="V21" i="17"/>
  <c r="C22" i="17"/>
  <c r="D22" i="17"/>
  <c r="E22" i="17"/>
  <c r="F22" i="17"/>
  <c r="G22" i="17"/>
  <c r="H22" i="17"/>
  <c r="I22" i="17"/>
  <c r="J22" i="17"/>
  <c r="K22" i="17"/>
  <c r="L22" i="17"/>
  <c r="M22" i="17"/>
  <c r="N22" i="17"/>
  <c r="O22" i="17"/>
  <c r="P22" i="17"/>
  <c r="Q22" i="17"/>
  <c r="R22" i="17"/>
  <c r="S22" i="17"/>
  <c r="T22" i="17"/>
  <c r="U22" i="17"/>
  <c r="V22" i="17"/>
  <c r="C23" i="17"/>
  <c r="D23" i="17"/>
  <c r="E23" i="17"/>
  <c r="F23" i="17"/>
  <c r="G23" i="17"/>
  <c r="H23" i="17"/>
  <c r="I23" i="17"/>
  <c r="J23" i="17"/>
  <c r="K23" i="17"/>
  <c r="L23" i="17"/>
  <c r="M23" i="17"/>
  <c r="N23" i="17"/>
  <c r="O23" i="17"/>
  <c r="P23" i="17"/>
  <c r="Q23" i="17"/>
  <c r="R23" i="17"/>
  <c r="S23" i="17"/>
  <c r="T23" i="17"/>
  <c r="U23" i="17"/>
  <c r="V23" i="17"/>
  <c r="C24" i="17"/>
  <c r="D24" i="17"/>
  <c r="E24" i="17"/>
  <c r="F24" i="17"/>
  <c r="G24" i="17"/>
  <c r="H24" i="17"/>
  <c r="I24" i="17"/>
  <c r="J24" i="17"/>
  <c r="K24" i="17"/>
  <c r="L24" i="17"/>
  <c r="M24" i="17"/>
  <c r="N24" i="17"/>
  <c r="O24" i="17"/>
  <c r="P24" i="17"/>
  <c r="Q24" i="17"/>
  <c r="R24" i="17"/>
  <c r="S24" i="17"/>
  <c r="T24" i="17"/>
  <c r="U24" i="17"/>
  <c r="V24" i="17"/>
  <c r="C25" i="17"/>
  <c r="C54" i="17"/>
  <c r="C55" i="17" s="1"/>
  <c r="D25" i="17"/>
  <c r="D54" i="17"/>
  <c r="E25" i="17"/>
  <c r="E54" i="17"/>
  <c r="F25" i="17"/>
  <c r="F54" i="17"/>
  <c r="F55" i="17" s="1"/>
  <c r="G25" i="17"/>
  <c r="G54" i="17"/>
  <c r="G55" i="17" s="1"/>
  <c r="H25" i="17"/>
  <c r="H54" i="17"/>
  <c r="I25" i="17"/>
  <c r="I54" i="17"/>
  <c r="J25" i="17"/>
  <c r="J54" i="17"/>
  <c r="K25" i="17"/>
  <c r="K54" i="17"/>
  <c r="K55" i="17" s="1"/>
  <c r="L25" i="17"/>
  <c r="L54" i="17"/>
  <c r="L55" i="17" s="1"/>
  <c r="M25" i="17"/>
  <c r="M54" i="17"/>
  <c r="M55" i="17" s="1"/>
  <c r="N25" i="17"/>
  <c r="N54" i="17"/>
  <c r="O25" i="17"/>
  <c r="O54" i="17"/>
  <c r="O55" i="17" s="1"/>
  <c r="P25" i="17"/>
  <c r="P54" i="17"/>
  <c r="P55" i="17" s="1"/>
  <c r="Q25" i="17"/>
  <c r="Q54" i="17"/>
  <c r="S25" i="17"/>
  <c r="S54" i="17"/>
  <c r="S55" i="17" s="1"/>
  <c r="T25" i="17"/>
  <c r="T54" i="17"/>
  <c r="T55" i="17" s="1"/>
  <c r="U25" i="17"/>
  <c r="U54" i="17"/>
  <c r="V25" i="17"/>
  <c r="V54" i="17"/>
  <c r="Y54" i="17"/>
  <c r="Y55" i="17" s="1"/>
  <c r="C26" i="17"/>
  <c r="D26" i="17"/>
  <c r="E26" i="17"/>
  <c r="F26" i="17"/>
  <c r="G26" i="17"/>
  <c r="H26" i="17"/>
  <c r="I26" i="17"/>
  <c r="J26" i="17"/>
  <c r="K26" i="17"/>
  <c r="L26" i="17"/>
  <c r="M26" i="17"/>
  <c r="N26" i="17"/>
  <c r="O26" i="17"/>
  <c r="P26" i="17"/>
  <c r="Q26" i="17"/>
  <c r="R26" i="17"/>
  <c r="S26" i="17"/>
  <c r="T26" i="17"/>
  <c r="U26" i="17"/>
  <c r="V26" i="17"/>
  <c r="C27" i="17"/>
  <c r="D27" i="17"/>
  <c r="E27" i="17"/>
  <c r="F27" i="17"/>
  <c r="G27" i="17"/>
  <c r="H27" i="17"/>
  <c r="I27" i="17"/>
  <c r="J27" i="17"/>
  <c r="K27" i="17"/>
  <c r="L27" i="17"/>
  <c r="M27" i="17"/>
  <c r="N27" i="17"/>
  <c r="O27" i="17"/>
  <c r="P27" i="17"/>
  <c r="Q27" i="17"/>
  <c r="R27" i="17"/>
  <c r="S27" i="17"/>
  <c r="T27" i="17"/>
  <c r="U27" i="17"/>
  <c r="V27" i="17"/>
  <c r="C28" i="17"/>
  <c r="D28" i="17"/>
  <c r="E28" i="17"/>
  <c r="F28" i="17"/>
  <c r="G28" i="17"/>
  <c r="H28" i="17"/>
  <c r="I28" i="17"/>
  <c r="J28" i="17"/>
  <c r="K28" i="17"/>
  <c r="L28" i="17"/>
  <c r="M28" i="17"/>
  <c r="N28" i="17"/>
  <c r="O28" i="17"/>
  <c r="P28" i="17"/>
  <c r="Q28" i="17"/>
  <c r="R28" i="17"/>
  <c r="S28" i="17"/>
  <c r="T28" i="17"/>
  <c r="U28" i="17"/>
  <c r="V28" i="17"/>
  <c r="C29" i="17"/>
  <c r="D29" i="17"/>
  <c r="E29" i="17"/>
  <c r="F29" i="17"/>
  <c r="G29" i="17"/>
  <c r="H29" i="17"/>
  <c r="I29" i="17"/>
  <c r="J29" i="17"/>
  <c r="K29" i="17"/>
  <c r="L29" i="17"/>
  <c r="M29" i="17"/>
  <c r="N29" i="17"/>
  <c r="O29" i="17"/>
  <c r="P29" i="17"/>
  <c r="Q29" i="17"/>
  <c r="R29" i="17"/>
  <c r="S29" i="17"/>
  <c r="T29" i="17"/>
  <c r="U29" i="17"/>
  <c r="V29" i="17"/>
  <c r="C30" i="17"/>
  <c r="D30" i="17"/>
  <c r="E30" i="17"/>
  <c r="F30" i="17"/>
  <c r="G30" i="17"/>
  <c r="H30" i="17"/>
  <c r="I30" i="17"/>
  <c r="J30" i="17"/>
  <c r="K30" i="17"/>
  <c r="L30" i="17"/>
  <c r="M30" i="17"/>
  <c r="N30" i="17"/>
  <c r="O30" i="17"/>
  <c r="P30" i="17"/>
  <c r="Q30" i="17"/>
  <c r="R30" i="17"/>
  <c r="S30" i="17"/>
  <c r="T30" i="17"/>
  <c r="U30" i="17"/>
  <c r="V30" i="17"/>
  <c r="C31" i="17"/>
  <c r="D31" i="17"/>
  <c r="E31" i="17"/>
  <c r="F31" i="17"/>
  <c r="G31" i="17"/>
  <c r="H31" i="17"/>
  <c r="I31" i="17"/>
  <c r="J31" i="17"/>
  <c r="K31" i="17"/>
  <c r="L31" i="17"/>
  <c r="M31" i="17"/>
  <c r="N31" i="17"/>
  <c r="O31" i="17"/>
  <c r="P31" i="17"/>
  <c r="Q31" i="17"/>
  <c r="R31" i="17"/>
  <c r="S31" i="17"/>
  <c r="T31" i="17"/>
  <c r="U31" i="17"/>
  <c r="V31" i="17"/>
  <c r="C32" i="17"/>
  <c r="D32" i="17"/>
  <c r="E32" i="17"/>
  <c r="F32" i="17"/>
  <c r="G32" i="17"/>
  <c r="H32" i="17"/>
  <c r="I32" i="17"/>
  <c r="J32" i="17"/>
  <c r="K32" i="17"/>
  <c r="L32" i="17"/>
  <c r="M32" i="17"/>
  <c r="N32" i="17"/>
  <c r="O32" i="17"/>
  <c r="P32" i="17"/>
  <c r="Q32" i="17"/>
  <c r="R32" i="17"/>
  <c r="S32" i="17"/>
  <c r="T32" i="17"/>
  <c r="U32" i="17"/>
  <c r="V32" i="17"/>
  <c r="C33" i="17"/>
  <c r="D33" i="17"/>
  <c r="E33" i="17"/>
  <c r="F33" i="17"/>
  <c r="G33" i="17"/>
  <c r="H33" i="17"/>
  <c r="I33" i="17"/>
  <c r="J33" i="17"/>
  <c r="K33" i="17"/>
  <c r="L33" i="17"/>
  <c r="M33" i="17"/>
  <c r="N33" i="17"/>
  <c r="O33" i="17"/>
  <c r="P33" i="17"/>
  <c r="Q33" i="17"/>
  <c r="R33" i="17"/>
  <c r="S33" i="17"/>
  <c r="T33" i="17"/>
  <c r="U33" i="17"/>
  <c r="V33" i="17"/>
  <c r="C34" i="17"/>
  <c r="D34" i="17"/>
  <c r="E34" i="17"/>
  <c r="F34" i="17"/>
  <c r="G34" i="17"/>
  <c r="H34" i="17"/>
  <c r="I34" i="17"/>
  <c r="J34" i="17"/>
  <c r="K34" i="17"/>
  <c r="L34" i="17"/>
  <c r="M34" i="17"/>
  <c r="N34" i="17"/>
  <c r="O34" i="17"/>
  <c r="P34" i="17"/>
  <c r="Q34" i="17"/>
  <c r="R34" i="17"/>
  <c r="S34" i="17"/>
  <c r="T34" i="17"/>
  <c r="U34" i="17"/>
  <c r="V34" i="17"/>
  <c r="C35" i="17"/>
  <c r="D35" i="17"/>
  <c r="E35" i="17"/>
  <c r="F35" i="17"/>
  <c r="G35" i="17"/>
  <c r="H35" i="17"/>
  <c r="I35" i="17"/>
  <c r="J35" i="17"/>
  <c r="K35" i="17"/>
  <c r="L35" i="17"/>
  <c r="M35" i="17"/>
  <c r="N35" i="17"/>
  <c r="O35" i="17"/>
  <c r="P35" i="17"/>
  <c r="Q35" i="17"/>
  <c r="R35" i="17"/>
  <c r="S35" i="17"/>
  <c r="T35" i="17"/>
  <c r="U35" i="17"/>
  <c r="V35" i="17"/>
  <c r="C36" i="17"/>
  <c r="D36" i="17"/>
  <c r="E36" i="17"/>
  <c r="F36" i="17"/>
  <c r="G36" i="17"/>
  <c r="H36" i="17"/>
  <c r="I36" i="17"/>
  <c r="J36" i="17"/>
  <c r="K36" i="17"/>
  <c r="L36" i="17"/>
  <c r="M36" i="17"/>
  <c r="N36" i="17"/>
  <c r="O36" i="17"/>
  <c r="P36" i="17"/>
  <c r="Q36" i="17"/>
  <c r="R36" i="17"/>
  <c r="S36" i="17"/>
  <c r="T36" i="17"/>
  <c r="U36" i="17"/>
  <c r="V36" i="17"/>
  <c r="C37" i="17"/>
  <c r="D37" i="17"/>
  <c r="E37" i="17"/>
  <c r="F37" i="17"/>
  <c r="G37" i="17"/>
  <c r="H37" i="17"/>
  <c r="I37" i="17"/>
  <c r="J37" i="17"/>
  <c r="K37" i="17"/>
  <c r="L37" i="17"/>
  <c r="M37" i="17"/>
  <c r="N37" i="17"/>
  <c r="O37" i="17"/>
  <c r="P37" i="17"/>
  <c r="Q37" i="17"/>
  <c r="R37" i="17"/>
  <c r="S37" i="17"/>
  <c r="T37" i="17"/>
  <c r="U37" i="17"/>
  <c r="V37" i="17"/>
  <c r="C38" i="17"/>
  <c r="D38" i="17"/>
  <c r="E38" i="17"/>
  <c r="F38" i="17"/>
  <c r="G38" i="17"/>
  <c r="H38" i="17"/>
  <c r="I38" i="17"/>
  <c r="J38" i="17"/>
  <c r="K38" i="17"/>
  <c r="L38" i="17"/>
  <c r="M38" i="17"/>
  <c r="N38" i="17"/>
  <c r="O38" i="17"/>
  <c r="P38" i="17"/>
  <c r="Q38" i="17"/>
  <c r="R38" i="17"/>
  <c r="S38" i="17"/>
  <c r="T38" i="17"/>
  <c r="U38" i="17"/>
  <c r="V38" i="17"/>
  <c r="C39" i="17"/>
  <c r="D39" i="17"/>
  <c r="E39" i="17"/>
  <c r="F39" i="17"/>
  <c r="G39" i="17"/>
  <c r="H39" i="17"/>
  <c r="I39" i="17"/>
  <c r="J39" i="17"/>
  <c r="K39" i="17"/>
  <c r="L39" i="17"/>
  <c r="M39" i="17"/>
  <c r="N39" i="17"/>
  <c r="O39" i="17"/>
  <c r="P39" i="17"/>
  <c r="Q39" i="17"/>
  <c r="R39" i="17"/>
  <c r="S39" i="17"/>
  <c r="T39" i="17"/>
  <c r="U39" i="17"/>
  <c r="V39" i="17"/>
  <c r="C40" i="17"/>
  <c r="D40" i="17"/>
  <c r="E40" i="17"/>
  <c r="F40" i="17"/>
  <c r="G40" i="17"/>
  <c r="H40" i="17"/>
  <c r="I40" i="17"/>
  <c r="J40" i="17"/>
  <c r="K40" i="17"/>
  <c r="L40" i="17"/>
  <c r="M40" i="17"/>
  <c r="N40" i="17"/>
  <c r="O40" i="17"/>
  <c r="P40" i="17"/>
  <c r="Q40" i="17"/>
  <c r="R40" i="17"/>
  <c r="S40" i="17"/>
  <c r="T40" i="17"/>
  <c r="U40" i="17"/>
  <c r="V40" i="17"/>
  <c r="C41" i="17"/>
  <c r="D41" i="17"/>
  <c r="E41" i="17"/>
  <c r="F41" i="17"/>
  <c r="G41" i="17"/>
  <c r="H41" i="17"/>
  <c r="I41" i="17"/>
  <c r="J41" i="17"/>
  <c r="K41" i="17"/>
  <c r="L41" i="17"/>
  <c r="M41" i="17"/>
  <c r="N41" i="17"/>
  <c r="O41" i="17"/>
  <c r="P41" i="17"/>
  <c r="Q41" i="17"/>
  <c r="R41" i="17"/>
  <c r="S41" i="17"/>
  <c r="T41" i="17"/>
  <c r="U41" i="17"/>
  <c r="V41" i="17"/>
  <c r="C42" i="17"/>
  <c r="D42" i="17"/>
  <c r="E42" i="17"/>
  <c r="F42" i="17"/>
  <c r="G42" i="17"/>
  <c r="H42" i="17"/>
  <c r="I42" i="17"/>
  <c r="J42" i="17"/>
  <c r="K42" i="17"/>
  <c r="L42" i="17"/>
  <c r="M42" i="17"/>
  <c r="N42" i="17"/>
  <c r="O42" i="17"/>
  <c r="P42" i="17"/>
  <c r="Q42" i="17"/>
  <c r="R42" i="17"/>
  <c r="S42" i="17"/>
  <c r="T42" i="17"/>
  <c r="U42" i="17"/>
  <c r="V42" i="17"/>
  <c r="C43" i="17"/>
  <c r="D43" i="17"/>
  <c r="E43" i="17"/>
  <c r="F43" i="17"/>
  <c r="G43" i="17"/>
  <c r="H43" i="17"/>
  <c r="I43" i="17"/>
  <c r="J43" i="17"/>
  <c r="K43" i="17"/>
  <c r="L43" i="17"/>
  <c r="M43" i="17"/>
  <c r="N43" i="17"/>
  <c r="O43" i="17"/>
  <c r="P43" i="17"/>
  <c r="Q43" i="17"/>
  <c r="R43" i="17"/>
  <c r="S43" i="17"/>
  <c r="T43" i="17"/>
  <c r="U43" i="17"/>
  <c r="V43" i="17"/>
  <c r="C44" i="17"/>
  <c r="D44" i="17"/>
  <c r="E44" i="17"/>
  <c r="F44" i="17"/>
  <c r="G44" i="17"/>
  <c r="H44" i="17"/>
  <c r="I44" i="17"/>
  <c r="J44" i="17"/>
  <c r="K44" i="17"/>
  <c r="L44" i="17"/>
  <c r="M44" i="17"/>
  <c r="N44" i="17"/>
  <c r="O44" i="17"/>
  <c r="P44" i="17"/>
  <c r="Q44" i="17"/>
  <c r="R44" i="17"/>
  <c r="S44" i="17"/>
  <c r="T44" i="17"/>
  <c r="U44" i="17"/>
  <c r="V44" i="17"/>
  <c r="C45" i="17"/>
  <c r="D45" i="17"/>
  <c r="E45" i="17"/>
  <c r="F45" i="17"/>
  <c r="G45" i="17"/>
  <c r="H45" i="17"/>
  <c r="I45" i="17"/>
  <c r="J45" i="17"/>
  <c r="K45" i="17"/>
  <c r="L45" i="17"/>
  <c r="M45" i="17"/>
  <c r="N45" i="17"/>
  <c r="O45" i="17"/>
  <c r="P45" i="17"/>
  <c r="Q45" i="17"/>
  <c r="R45" i="17"/>
  <c r="S45" i="17"/>
  <c r="T45" i="17"/>
  <c r="U45" i="17"/>
  <c r="V45" i="17"/>
  <c r="C46" i="17"/>
  <c r="D46" i="17"/>
  <c r="E46" i="17"/>
  <c r="F46" i="17"/>
  <c r="G46" i="17"/>
  <c r="H46" i="17"/>
  <c r="I46" i="17"/>
  <c r="J46" i="17"/>
  <c r="K46" i="17"/>
  <c r="L46" i="17"/>
  <c r="M46" i="17"/>
  <c r="N46" i="17"/>
  <c r="O46" i="17"/>
  <c r="P46" i="17"/>
  <c r="Q46" i="17"/>
  <c r="R46" i="17"/>
  <c r="S46" i="17"/>
  <c r="T46" i="17"/>
  <c r="U46" i="17"/>
  <c r="V46" i="17"/>
  <c r="C47" i="17"/>
  <c r="D47" i="17"/>
  <c r="E47" i="17"/>
  <c r="F47" i="17"/>
  <c r="G47" i="17"/>
  <c r="H47" i="17"/>
  <c r="I47" i="17"/>
  <c r="J47" i="17"/>
  <c r="K47" i="17"/>
  <c r="L47" i="17"/>
  <c r="M47" i="17"/>
  <c r="N47" i="17"/>
  <c r="O47" i="17"/>
  <c r="P47" i="17"/>
  <c r="Q47" i="17"/>
  <c r="R47" i="17"/>
  <c r="S47" i="17"/>
  <c r="T47" i="17"/>
  <c r="U47" i="17"/>
  <c r="V47" i="17"/>
  <c r="C48" i="17"/>
  <c r="D48" i="17"/>
  <c r="E48" i="17"/>
  <c r="F48" i="17"/>
  <c r="G48" i="17"/>
  <c r="H48" i="17"/>
  <c r="I48" i="17"/>
  <c r="J48" i="17"/>
  <c r="K48" i="17"/>
  <c r="L48" i="17"/>
  <c r="M48" i="17"/>
  <c r="N48" i="17"/>
  <c r="O48" i="17"/>
  <c r="P48" i="17"/>
  <c r="Q48" i="17"/>
  <c r="R48" i="17"/>
  <c r="S48" i="17"/>
  <c r="T48" i="17"/>
  <c r="U48" i="17"/>
  <c r="V48" i="17"/>
  <c r="C49" i="17"/>
  <c r="D49" i="17"/>
  <c r="E49" i="17"/>
  <c r="F49" i="17"/>
  <c r="G49" i="17"/>
  <c r="H49" i="17"/>
  <c r="I49" i="17"/>
  <c r="J49" i="17"/>
  <c r="K49" i="17"/>
  <c r="L49" i="17"/>
  <c r="M49" i="17"/>
  <c r="N49" i="17"/>
  <c r="O49" i="17"/>
  <c r="P49" i="17"/>
  <c r="Q49" i="17"/>
  <c r="R49" i="17"/>
  <c r="S49" i="17"/>
  <c r="T49" i="17"/>
  <c r="U49" i="17"/>
  <c r="V49" i="17"/>
  <c r="C50" i="17"/>
  <c r="D50" i="17"/>
  <c r="E50" i="17"/>
  <c r="F50" i="17"/>
  <c r="G50" i="17"/>
  <c r="H50" i="17"/>
  <c r="I50" i="17"/>
  <c r="J50" i="17"/>
  <c r="K50" i="17"/>
  <c r="L50" i="17"/>
  <c r="M50" i="17"/>
  <c r="N50" i="17"/>
  <c r="O50" i="17"/>
  <c r="P50" i="17"/>
  <c r="Q50" i="17"/>
  <c r="R50" i="17"/>
  <c r="S50" i="17"/>
  <c r="T50" i="17"/>
  <c r="U50" i="17"/>
  <c r="V50" i="17"/>
  <c r="C51" i="17"/>
  <c r="D51" i="17"/>
  <c r="E51" i="17"/>
  <c r="F51" i="17"/>
  <c r="G51" i="17"/>
  <c r="H51" i="17"/>
  <c r="I51" i="17"/>
  <c r="J51" i="17"/>
  <c r="K51" i="17"/>
  <c r="L51" i="17"/>
  <c r="M51" i="17"/>
  <c r="N51" i="17"/>
  <c r="O51" i="17"/>
  <c r="P51" i="17"/>
  <c r="Q51" i="17"/>
  <c r="R51" i="17"/>
  <c r="S51" i="17"/>
  <c r="T51" i="17"/>
  <c r="U51" i="17"/>
  <c r="V51" i="17"/>
  <c r="X31" i="14"/>
  <c r="Y31" i="14" s="1"/>
  <c r="H67" i="20"/>
  <c r="AA3" i="14"/>
  <c r="Q14" i="14"/>
  <c r="G14" i="14"/>
  <c r="X55" i="20"/>
  <c r="X59" i="20" s="1"/>
  <c r="Y1" i="10"/>
  <c r="AB8" i="21"/>
  <c r="AB10" i="21"/>
  <c r="AB24" i="21"/>
  <c r="AB20" i="10"/>
  <c r="AB12" i="10"/>
  <c r="AB10" i="10"/>
  <c r="H12" i="14"/>
  <c r="Z8" i="14"/>
  <c r="X51" i="20"/>
  <c r="AB3" i="14"/>
  <c r="M31" i="14"/>
  <c r="O67" i="20"/>
  <c r="Q51" i="20"/>
  <c r="I51" i="20"/>
  <c r="AC3" i="14"/>
  <c r="AA25" i="17"/>
  <c r="D13" i="20"/>
  <c r="W14" i="14"/>
  <c r="S14" i="14"/>
  <c r="Y22" i="14"/>
  <c r="Y28" i="14" s="1"/>
  <c r="X28" i="14"/>
  <c r="X32" i="14" s="1"/>
  <c r="O1" i="10"/>
  <c r="D4" i="20"/>
  <c r="D23" i="20"/>
  <c r="E31" i="14"/>
  <c r="D5" i="20"/>
  <c r="D24" i="20"/>
  <c r="F67" i="20"/>
  <c r="I67" i="20"/>
  <c r="J12" i="14"/>
  <c r="N12" i="14"/>
  <c r="M51" i="20"/>
  <c r="T67" i="20"/>
  <c r="I22" i="14"/>
  <c r="I28" i="14" s="1"/>
  <c r="I32" i="14" s="1"/>
  <c r="K22" i="14"/>
  <c r="K28" i="14"/>
  <c r="K32" i="14" s="1"/>
  <c r="AA8" i="14"/>
  <c r="W28" i="14"/>
  <c r="W32" i="14" s="1"/>
  <c r="U31" i="14"/>
  <c r="R50" i="20"/>
  <c r="U22" i="14"/>
  <c r="U28" i="14" s="1"/>
  <c r="U32" i="14"/>
  <c r="C22" i="14"/>
  <c r="F14" i="14"/>
  <c r="D7" i="20"/>
  <c r="C26" i="20"/>
  <c r="J50" i="20"/>
  <c r="D50" i="20"/>
  <c r="J67" i="20"/>
  <c r="C67" i="20"/>
  <c r="N14" i="14"/>
  <c r="B50" i="20"/>
  <c r="S50" i="20"/>
  <c r="P50" i="20"/>
  <c r="E50" i="20"/>
  <c r="P51" i="20"/>
  <c r="G67" i="20"/>
  <c r="G12" i="14"/>
  <c r="O12" i="14"/>
  <c r="D6" i="20"/>
  <c r="D25" i="20" s="1"/>
  <c r="U14" i="14"/>
  <c r="R14" i="14"/>
  <c r="I14" i="14"/>
  <c r="N50" i="20"/>
  <c r="N59" i="20"/>
  <c r="V55" i="17"/>
  <c r="D55" i="17"/>
  <c r="N55" i="17"/>
  <c r="R55" i="17"/>
  <c r="H55" i="17"/>
  <c r="Q55" i="17"/>
  <c r="I55" i="17"/>
  <c r="E55" i="17"/>
  <c r="W55" i="17"/>
  <c r="U55" i="17"/>
  <c r="J55" i="17"/>
  <c r="AB8" i="14"/>
  <c r="B67" i="20"/>
  <c r="W67" i="20"/>
  <c r="U67" i="20"/>
  <c r="Q67" i="20"/>
  <c r="N67" i="20"/>
  <c r="V60" i="20"/>
  <c r="O31" i="14" l="1"/>
  <c r="O14" i="14"/>
  <c r="AB25" i="17"/>
  <c r="X54" i="17"/>
  <c r="X55" i="17" s="1"/>
  <c r="O59" i="20"/>
  <c r="G59" i="20"/>
  <c r="P22" i="14"/>
  <c r="P28" i="14" s="1"/>
  <c r="P32" i="14" s="1"/>
  <c r="AB16" i="21"/>
  <c r="Q60" i="20"/>
  <c r="G60" i="20"/>
  <c r="B51" i="20"/>
  <c r="R51" i="20"/>
  <c r="U51" i="20"/>
  <c r="F51" i="20"/>
  <c r="Q22" i="14"/>
  <c r="Q28" i="14" s="1"/>
  <c r="Q32" i="14" s="1"/>
  <c r="V59" i="20"/>
  <c r="J59" i="20"/>
  <c r="I12" i="14"/>
  <c r="H31" i="14"/>
  <c r="B60" i="20"/>
  <c r="T59" i="20"/>
  <c r="P59" i="20"/>
  <c r="AA10" i="14"/>
  <c r="B22" i="14"/>
  <c r="G22" i="14"/>
  <c r="G28" i="14" s="1"/>
  <c r="G32" i="14" s="1"/>
  <c r="T14" i="14"/>
  <c r="B59" i="20"/>
  <c r="P60" i="20"/>
  <c r="K60" i="20"/>
  <c r="F60" i="20"/>
  <c r="B10" i="14"/>
  <c r="C10" i="14"/>
  <c r="R12" i="14"/>
  <c r="C28" i="14"/>
  <c r="C32" i="14" s="1"/>
  <c r="M22" i="14"/>
  <c r="M28" i="14" s="1"/>
  <c r="M32" i="14" s="1"/>
  <c r="H59" i="20"/>
  <c r="D59" i="20"/>
  <c r="R22" i="14"/>
  <c r="R28" i="14" s="1"/>
  <c r="R32" i="14" s="1"/>
  <c r="Z10" i="14"/>
  <c r="AB12" i="21"/>
  <c r="W60" i="20"/>
  <c r="S60" i="20"/>
  <c r="J56" i="20"/>
  <c r="J60" i="20" s="1"/>
  <c r="S68" i="20"/>
  <c r="M68" i="20"/>
  <c r="F68" i="20"/>
  <c r="E12" i="14"/>
  <c r="D3" i="20"/>
  <c r="D21" i="20" s="1"/>
  <c r="L28" i="14"/>
  <c r="L32" i="14" s="1"/>
  <c r="T51" i="20"/>
  <c r="L51" i="20"/>
  <c r="E51" i="20"/>
  <c r="W59" i="20"/>
  <c r="S59" i="20"/>
  <c r="K59" i="20"/>
  <c r="C59" i="20"/>
  <c r="N60" i="20"/>
  <c r="R68" i="20"/>
  <c r="L68" i="20"/>
  <c r="E28" i="14"/>
  <c r="E32" i="14" s="1"/>
  <c r="C29" i="20"/>
  <c r="D11" i="20"/>
  <c r="D29" i="20" s="1"/>
  <c r="T56" i="20"/>
  <c r="T60" i="20" s="1"/>
  <c r="I60" i="20"/>
  <c r="P14" i="14"/>
  <c r="P31" i="14"/>
  <c r="AB22" i="21"/>
  <c r="S51" i="20"/>
  <c r="K51" i="20"/>
  <c r="M56" i="20"/>
  <c r="M60" i="20" s="1"/>
  <c r="H60" i="20"/>
  <c r="X68" i="20"/>
  <c r="K68" i="20"/>
  <c r="E68" i="20"/>
  <c r="S10" i="14"/>
  <c r="S12" i="14" s="1"/>
  <c r="B28" i="14" l="1"/>
  <c r="B32" i="14" s="1"/>
  <c r="Y32" i="14" s="1"/>
  <c r="S28" i="14"/>
  <c r="S32" i="14" s="1"/>
</calcChain>
</file>

<file path=xl/sharedStrings.xml><?xml version="1.0" encoding="utf-8"?>
<sst xmlns="http://schemas.openxmlformats.org/spreadsheetml/2006/main" count="2422" uniqueCount="616">
  <si>
    <t>5.101 Production par produit à prix courants</t>
  </si>
  <si>
    <t>A5.AZ</t>
  </si>
  <si>
    <t>Agriculture, sylviculture et pêche</t>
  </si>
  <si>
    <t>A5.BE</t>
  </si>
  <si>
    <t>Industrie manufacturière, industries extractives et autres</t>
  </si>
  <si>
    <t>A17.DE</t>
  </si>
  <si>
    <t xml:space="preserve">    Industries extractives, énergie, eau, gestion des déchets et dépollution</t>
  </si>
  <si>
    <t>A38.BZ</t>
  </si>
  <si>
    <t xml:space="preserve">      Industries extractives</t>
  </si>
  <si>
    <t>A38.DZ</t>
  </si>
  <si>
    <t xml:space="preserve">      Production et distribution d'électricité, de gaz, de vapeur et d'air conditionné</t>
  </si>
  <si>
    <t>A38.EZ</t>
  </si>
  <si>
    <t xml:space="preserve">      Production et distribution d'eau ; assainissement, gestion des déchets et dépollution</t>
  </si>
  <si>
    <t>A17.C1</t>
  </si>
  <si>
    <t xml:space="preserve">    Fabrication de denrées alimentaires, de boissons et de produits à base de tabac</t>
  </si>
  <si>
    <t>A17.C2</t>
  </si>
  <si>
    <t xml:space="preserve">    Cokéfaction et raffinage</t>
  </si>
  <si>
    <t>A17.C3</t>
  </si>
  <si>
    <t xml:space="preserve">    Fabrication d'équipements électriques, électroniques, informatiques ; fabrication de machines</t>
  </si>
  <si>
    <t>A38.CI</t>
  </si>
  <si>
    <t xml:space="preserve">      Fabrication de produits informatiques, électroniques et optiques</t>
  </si>
  <si>
    <t>A38.CJ</t>
  </si>
  <si>
    <t xml:space="preserve">      Fabrication d équipements électriques</t>
  </si>
  <si>
    <t>A38.CK</t>
  </si>
  <si>
    <t xml:space="preserve">      Fabrication de machines et équipements n.c.a.</t>
  </si>
  <si>
    <t>A17.C4</t>
  </si>
  <si>
    <t xml:space="preserve">    Fabrication de matériels de transport</t>
  </si>
  <si>
    <t>A17.C5</t>
  </si>
  <si>
    <t xml:space="preserve">    Fabrication d'autres produits industriels</t>
  </si>
  <si>
    <t>A38.CB</t>
  </si>
  <si>
    <t xml:space="preserve">      Fabrication de textiles, industries de l'habillement, industrie du cuir et de la chaussure</t>
  </si>
  <si>
    <t>A38.CC</t>
  </si>
  <si>
    <t xml:space="preserve">      Travail du bois, industries du papier et imprimerie</t>
  </si>
  <si>
    <t>A38.CE</t>
  </si>
  <si>
    <t xml:space="preserve">      Industrie chimique</t>
  </si>
  <si>
    <t>A38.CF</t>
  </si>
  <si>
    <t xml:space="preserve">      Industrie pharmaceutique</t>
  </si>
  <si>
    <t>A38.CG</t>
  </si>
  <si>
    <t xml:space="preserve">      Fabrication de produits en caoutchouc, en plastique et d'autres produits minéraux non métalliques</t>
  </si>
  <si>
    <t>A38.CH</t>
  </si>
  <si>
    <t xml:space="preserve">      Métallurgie et fabrication de produits métalliques, hors machines et équipements</t>
  </si>
  <si>
    <t>A38.CM</t>
  </si>
  <si>
    <t xml:space="preserve">      Autres industries manufacturières ; réparation et installation de machines et d'équipements</t>
  </si>
  <si>
    <t>A5.FZ</t>
  </si>
  <si>
    <t>Construction</t>
  </si>
  <si>
    <t>A5.GU</t>
  </si>
  <si>
    <t>Services principalement marchands</t>
  </si>
  <si>
    <t>A10.GI</t>
  </si>
  <si>
    <t xml:space="preserve">  Commerce de gros et de détail, transports, hébergement et restauration</t>
  </si>
  <si>
    <t>A17.GZ</t>
  </si>
  <si>
    <t xml:space="preserve">    Commerce ; réparation d'automobiles et de motocycles</t>
  </si>
  <si>
    <t>A17.HZ</t>
  </si>
  <si>
    <t xml:space="preserve">    Transports et entreposage</t>
  </si>
  <si>
    <t>A17.IZ</t>
  </si>
  <si>
    <t xml:space="preserve">    Hébergement et restauration</t>
  </si>
  <si>
    <t>A10.JZ</t>
  </si>
  <si>
    <t xml:space="preserve">  Information et communication</t>
  </si>
  <si>
    <t>A38.JA</t>
  </si>
  <si>
    <t xml:space="preserve">      Édition, audiovisuel et diffusion</t>
  </si>
  <si>
    <t>A38.JB</t>
  </si>
  <si>
    <t xml:space="preserve">      Télécommunications</t>
  </si>
  <si>
    <t>A38.JC</t>
  </si>
  <si>
    <t xml:space="preserve">      Activités informatiques et services d'information</t>
  </si>
  <si>
    <t>A10.KZ</t>
  </si>
  <si>
    <t xml:space="preserve">  Activités financières et d'assurance</t>
  </si>
  <si>
    <t>A10.LZ</t>
  </si>
  <si>
    <t xml:space="preserve">  Activités immobilières</t>
  </si>
  <si>
    <t>A10.MN</t>
  </si>
  <si>
    <t xml:space="preserve">  Activités scientifiques et techniques ; services administratifs et de soutien</t>
  </si>
  <si>
    <t>A38.MA</t>
  </si>
  <si>
    <t xml:space="preserve">      Activités juridiques, comptables, de gestion, d'architecture, d'ingénierie, de contrôle et d'analyses techniques</t>
  </si>
  <si>
    <t>A38.MB</t>
  </si>
  <si>
    <t xml:space="preserve">      Recherche-développement scientifique</t>
  </si>
  <si>
    <t>A38.MC</t>
  </si>
  <si>
    <t xml:space="preserve">      Autres activités spécialisées, scientifiques et techniques</t>
  </si>
  <si>
    <t>A38.NZ</t>
  </si>
  <si>
    <t xml:space="preserve">      Activités de services administratifs et de soutien</t>
  </si>
  <si>
    <t>A10.RU</t>
  </si>
  <si>
    <t xml:space="preserve">  Autres services</t>
  </si>
  <si>
    <t>A38.RZ</t>
  </si>
  <si>
    <t xml:space="preserve">      Arts, spectacles et activités récréatives</t>
  </si>
  <si>
    <t>A38.SZ</t>
  </si>
  <si>
    <t xml:space="preserve">      Autres activités de services</t>
  </si>
  <si>
    <t>A38.TZ</t>
  </si>
  <si>
    <t xml:space="preserve">      Activités des ménages en tant qu'employeurs</t>
  </si>
  <si>
    <t>A5.OQ</t>
  </si>
  <si>
    <t>Services principalement non marchands (*)</t>
  </si>
  <si>
    <t>A38.OZ</t>
  </si>
  <si>
    <t xml:space="preserve">      Administration publique et défense - sécurité sociale obligatoire</t>
  </si>
  <si>
    <t>A38.PZ</t>
  </si>
  <si>
    <t xml:space="preserve">      Enseignement</t>
  </si>
  <si>
    <t>A38.QA</t>
  </si>
  <si>
    <t xml:space="preserve">      Activités pour la santé humaine</t>
  </si>
  <si>
    <t>A38.QB</t>
  </si>
  <si>
    <t xml:space="preserve">      Hébergement médico-social et social et action sociale sans hébergement</t>
  </si>
  <si>
    <t>CHTR</t>
  </si>
  <si>
    <t>Correction territoriale</t>
  </si>
  <si>
    <t>CAFAB</t>
  </si>
  <si>
    <t>Correction CAF/FAB</t>
  </si>
  <si>
    <t>TOTAL</t>
  </si>
  <si>
    <t>Total des produits</t>
  </si>
  <si>
    <t>Milliards d'euros</t>
  </si>
  <si>
    <t>Source : Comptes nationaux - Base 2014, Insee</t>
  </si>
  <si>
    <t>(*) Le poste "Services principalement non marchands" correspond au regroupement des items "Administration publique", "Enseignement", "Santé humaine et action sociale", soit au poste OQ des niveaux A10 et A17 de la Nomenclature Agrégée (NA) 2008.</t>
  </si>
  <si>
    <t>5.102 Production par produit en volume aux prix de l'année précédente chaînés</t>
  </si>
  <si>
    <t>Milliards d'euros 2014</t>
  </si>
  <si>
    <t>5.104 Consommation intermédiaire par produit à prix courants</t>
  </si>
  <si>
    <t>5.105 Consommation intermédiaire par produit en volume aux prix de l'année précédente chaînés</t>
  </si>
  <si>
    <t xml:space="preserve">5.301 Formation brute de capital fixe par produit à prix courants </t>
  </si>
  <si>
    <t xml:space="preserve"> </t>
  </si>
  <si>
    <t xml:space="preserve"> Milliards d'euros </t>
  </si>
  <si>
    <t>5.302 Formation brute de capital fixe par produit en volume aux prix de l'année précédente chaînés</t>
  </si>
  <si>
    <t xml:space="preserve">5.204 Consommation finale effective des ménages par produit à prix courants </t>
  </si>
  <si>
    <t xml:space="preserve">Milliards d'euros </t>
  </si>
  <si>
    <t>5.205 Consommation finale effective des ménages par produit en volume aux prix de l'année précédente chaînés</t>
  </si>
  <si>
    <t>6.101 Production par branche à prix courants</t>
  </si>
  <si>
    <t>Total des branches</t>
  </si>
  <si>
    <t>6.104 Consommation intermédiaire par branche à prix courants</t>
  </si>
  <si>
    <t>6.105 Consommation intermédiaire par branche en volume aux prix de l'année précédente chaînés</t>
  </si>
  <si>
    <t>6.201 Valeur ajoutée brute par branche à prix courants</t>
  </si>
  <si>
    <t>2000-2010</t>
  </si>
  <si>
    <t>production</t>
  </si>
  <si>
    <t>CI produit</t>
  </si>
  <si>
    <t>FBCF produit</t>
  </si>
  <si>
    <t>consommation finale produit</t>
  </si>
  <si>
    <t xml:space="preserve">VA branche </t>
  </si>
  <si>
    <t>CI branche</t>
  </si>
  <si>
    <t>material cost</t>
  </si>
  <si>
    <t>CI branche composite = 66% material cost + 34% sous-traitance</t>
  </si>
  <si>
    <t>CI branche produits industriels par solde CI total - CI sous-traitance et divers</t>
  </si>
  <si>
    <t>services</t>
  </si>
  <si>
    <t>transports</t>
  </si>
  <si>
    <t>services aux entre</t>
  </si>
  <si>
    <t>banques</t>
  </si>
  <si>
    <t>indice pondéré</t>
  </si>
  <si>
    <t>matériaux</t>
  </si>
  <si>
    <t>sous traitranace</t>
  </si>
  <si>
    <t xml:space="preserve">CI branche recalculé avec l'indice de coûts dont l'index matériaux (Materials costs in construction of buildings (group 41.2)) </t>
  </si>
  <si>
    <t>6.202 Valeur ajoutée brute par branche en volume aux prix de l'année précédente chaînés</t>
  </si>
  <si>
    <t>Milliares d'euros 2014</t>
  </si>
  <si>
    <t>6.213 Volume total d'heures travaillées par branche</t>
  </si>
  <si>
    <t>N.D.</t>
  </si>
  <si>
    <t>Millions d'heures annuelles par branche</t>
  </si>
  <si>
    <t xml:space="preserve">(*) Le poste "Services principalement non marchands" correspond au regroupement des items "Administration publique", "Enseignement", "Santé humaine et action sociale", soit au poste OQ des niveaux A10 et A17 de la Nomenclature Agrégée (NA) 2008.  </t>
  </si>
  <si>
    <t>N.D.: non disponible.</t>
  </si>
  <si>
    <t>2010-2014</t>
  </si>
  <si>
    <t>2014-2018</t>
  </si>
  <si>
    <t>2010-2018</t>
  </si>
  <si>
    <t>productivité horaire de la construction</t>
  </si>
  <si>
    <t>indice base 100 en 2014</t>
  </si>
  <si>
    <t xml:space="preserve">évolution annuelle moyenne 2010-2018 </t>
  </si>
  <si>
    <t>CONSTRUCTION</t>
  </si>
  <si>
    <t>6.102 Production par branche en volume aux prix de l'année précédente chaînés</t>
  </si>
  <si>
    <t xml:space="preserve">Production </t>
  </si>
  <si>
    <t>Valeur ajoutée</t>
  </si>
  <si>
    <t>écart "évolution VA - évolution production"</t>
  </si>
  <si>
    <t xml:space="preserve">    IAA</t>
  </si>
  <si>
    <t>matériels de transport</t>
  </si>
  <si>
    <t>autres produits industriels</t>
  </si>
  <si>
    <t>Industrie manufacturière</t>
  </si>
  <si>
    <t>équipements électriques,  machines</t>
  </si>
  <si>
    <t xml:space="preserve">  dont automobile</t>
  </si>
  <si>
    <t xml:space="preserve">  dont autresmatériels transport</t>
  </si>
  <si>
    <t>5.404 Importations de biens et de services par produit à prix courants</t>
  </si>
  <si>
    <t>5.405 Importations de biens et de services par produit en volume aux prix de l'année précédente chaînés</t>
  </si>
  <si>
    <t>production énergie</t>
  </si>
  <si>
    <t>importations énergie</t>
  </si>
  <si>
    <t>production industrie</t>
  </si>
  <si>
    <t>importation industrie</t>
  </si>
  <si>
    <t>production cokéfaction raffinage</t>
  </si>
  <si>
    <t>importation cokéfaction raffiange</t>
  </si>
  <si>
    <t>indice de prix base 100 en 2014</t>
  </si>
  <si>
    <t>IDPROD</t>
  </si>
  <si>
    <t>IDBANK</t>
  </si>
  <si>
    <t>INTITULES</t>
  </si>
  <si>
    <t>TITLES</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</si>
  <si>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</si>
  <si>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</si>
  <si>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</si>
  <si>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</si>
  <si>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</si>
  <si>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</si>
  <si>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</si>
  <si>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</si>
  <si>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</si>
  <si>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</si>
  <si>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</si>
  <si>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</si>
  <si>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</si>
  <si>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</si>
  <si>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</si>
  <si>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</si>
  <si>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</si>
  <si>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</si>
  <si>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</si>
  <si>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</si>
  <si>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</si>
  <si>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</si>
  <si>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</si>
  <si>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</si>
  <si>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</si>
  <si>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</si>
  <si>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</si>
  <si>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</si>
  <si>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</si>
  <si>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</si>
  <si>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</si>
  <si>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</si>
  <si>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</si>
  <si>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</si>
  <si>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</si>
  <si>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</si>
  <si>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</si>
  <si>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</si>
  <si>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</si>
  <si>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</si>
  <si>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</si>
  <si>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</si>
  <si>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</si>
  <si>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</si>
  <si>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</si>
  <si>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</si>
  <si>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</si>
  <si>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</si>
  <si>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</si>
  <si>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</si>
  <si>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</si>
  <si>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</si>
  <si>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</si>
  <si>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</si>
  <si>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</si>
  <si>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</si>
  <si>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</si>
  <si>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</si>
  <si>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</si>
  <si>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</si>
  <si>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</si>
  <si>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</si>
  <si>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</si>
  <si>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</si>
  <si>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</si>
  <si>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</si>
  <si>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</si>
  <si>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</si>
  <si>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</si>
  <si>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</si>
  <si>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</si>
  <si>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</si>
  <si>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</si>
  <si>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</si>
  <si>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</si>
  <si>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</si>
  <si>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</si>
  <si>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</si>
  <si>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</si>
  <si>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</si>
  <si>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</si>
  <si>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</si>
  <si>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</si>
  <si>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</si>
  <si>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</si>
  <si>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</si>
  <si>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</si>
  <si>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</si>
  <si>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</si>
  <si>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</si>
  <si>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</si>
  <si>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</si>
  <si>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</si>
  <si>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</si>
  <si>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</si>
  <si>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</si>
  <si>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</si>
  <si>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</si>
  <si>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</si>
  <si>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</si>
  <si>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</si>
  <si>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</si>
  <si>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</si>
  <si>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</si>
  <si>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</si>
  <si>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</si>
  <si>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</si>
  <si>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</si>
  <si>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</si>
  <si>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</si>
  <si>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</si>
  <si>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</si>
  <si>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</si>
  <si>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</si>
  <si>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</si>
  <si>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</si>
  <si>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</si>
  <si>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</si>
  <si>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</si>
  <si>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</si>
  <si>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</si>
  <si>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</si>
  <si>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</si>
  <si>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</si>
  <si>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</si>
  <si>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</si>
  <si>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</si>
  <si>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</si>
  <si>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</si>
  <si>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</si>
  <si>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</si>
  <si>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</si>
  <si>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</si>
  <si>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</si>
  <si>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</si>
  <si>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</si>
  <si>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</si>
  <si>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</si>
  <si>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</si>
  <si>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</si>
  <si>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</si>
  <si>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</si>
  <si>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</si>
  <si>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</si>
  <si>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</si>
  <si>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</si>
  <si>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</si>
  <si>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</si>
  <si>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</si>
  <si>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</si>
  <si>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</si>
  <si>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</si>
  <si>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</si>
  <si>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</si>
  <si>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</si>
  <si>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</si>
  <si>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</si>
  <si>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</si>
  <si>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</si>
  <si>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</si>
  <si>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</si>
  <si>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</si>
  <si>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</si>
  <si>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</si>
  <si>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</si>
  <si>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</si>
  <si>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</si>
  <si>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</si>
  <si>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</si>
  <si>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</si>
  <si>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</si>
  <si>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</si>
  <si>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</si>
  <si>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</si>
  <si>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</si>
  <si>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</si>
  <si>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</si>
  <si>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</si>
  <si>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</si>
  <si>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</si>
  <si>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</si>
  <si>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</si>
  <si>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</si>
  <si>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</si>
  <si>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</si>
  <si>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</si>
  <si>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</si>
  <si>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</si>
  <si>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</si>
  <si>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</si>
  <si>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</si>
  <si>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</si>
  <si>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</si>
  <si>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</si>
  <si>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</si>
  <si>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</si>
  <si>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</si>
  <si>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</si>
  <si>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</si>
  <si>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</si>
  <si>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</si>
  <si>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</si>
  <si>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</si>
  <si>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</si>
  <si>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</si>
  <si>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</si>
  <si>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</si>
  <si>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</si>
  <si>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</si>
  <si>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</si>
  <si>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</si>
  <si>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</si>
  <si>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</si>
  <si>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</si>
  <si>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</si>
  <si>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</si>
  <si>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</si>
  <si>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</si>
  <si>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</si>
  <si>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</si>
  <si>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</si>
  <si>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</si>
  <si>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</si>
  <si>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</si>
  <si>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</si>
  <si>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</si>
  <si>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</si>
  <si>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</si>
  <si>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</si>
  <si>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</si>
  <si>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</si>
  <si>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</si>
  <si>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</si>
  <si>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</si>
  <si>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</si>
  <si>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</si>
  <si>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</si>
  <si>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</si>
  <si>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</si>
  <si>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</si>
  <si>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</si>
  <si>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</si>
  <si>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</si>
  <si>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</si>
  <si>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</si>
  <si>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</si>
  <si>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</si>
  <si>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</si>
  <si>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</si>
  <si>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</si>
  <si>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</si>
  <si>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</si>
  <si>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M_41</t>
  </si>
  <si>
    <t>010566982</t>
  </si>
  <si>
    <t>ICM-412 - Indice des coûts des matériaux dans la construction de bâtiments (groupe 41.2)</t>
  </si>
  <si>
    <t>ICM-412 - Materials costs in construction of buildings (group 41.2)</t>
  </si>
  <si>
    <t>M_42</t>
  </si>
  <si>
    <t>010566983</t>
  </si>
  <si>
    <t>ICM-42 - Indice des coûts des matériaux dans la construction de génie civil (division 42)</t>
  </si>
  <si>
    <t>ICM-42 - Materials costs in construction in civil engineering buildings (division 42)</t>
  </si>
  <si>
    <t>M_43R</t>
  </si>
  <si>
    <t>010566984</t>
  </si>
  <si>
    <t>ICM-43R - Indice des coûts des matériaux dans la rénovation de bâtiments (partie de la division 43)</t>
  </si>
  <si>
    <t>ICM-43R - Materials costs in renovation of buildings (part of division 43)</t>
  </si>
  <si>
    <t>M_43TP</t>
  </si>
  <si>
    <t>010566985</t>
  </si>
  <si>
    <t>ICM-43TP - Indice des coûts des matériaux dans les travaux spécialisés de travaux publics (partie de la division 43)</t>
  </si>
  <si>
    <t>ICM-43TP - Materials costs in specialised works for civil engineering (part of division 43)</t>
  </si>
  <si>
    <t>BT</t>
  </si>
  <si>
    <t>010566986</t>
  </si>
  <si>
    <t>ICP-BT - Indice du coût de production des bâtiments</t>
  </si>
  <si>
    <t>ICP-BT - Producer cost in buildings</t>
  </si>
  <si>
    <t>F</t>
  </si>
  <si>
    <t>010566987</t>
  </si>
  <si>
    <t>ICP-F - Indice du coût de production dans la construction (section F)</t>
  </si>
  <si>
    <t>ICP-F - Producer cost in construction (section F)</t>
  </si>
  <si>
    <t>TP</t>
  </si>
  <si>
    <t>010566988</t>
  </si>
  <si>
    <t>ICP-TP - Indice du coût de production des travaux publics</t>
  </si>
  <si>
    <t>ICP-TP - Producer costs in public works</t>
  </si>
  <si>
    <t>41.2</t>
  </si>
  <si>
    <t>010566989</t>
  </si>
  <si>
    <t>ICP-412 - Indice du coût de production dans la construction de bâtiments (groupe 41.2)</t>
  </si>
  <si>
    <t>ICP-412 - Producer cost in construction of buildings (group 41.2)</t>
  </si>
  <si>
    <t>010566990</t>
  </si>
  <si>
    <t>ICP-42 - Indice du coût de production dans le génie civil (division 42)</t>
  </si>
  <si>
    <t>ICP-42 - Producer cost in civil engineering (division 42)</t>
  </si>
  <si>
    <t>010566991</t>
  </si>
  <si>
    <t>ICP-43 - Indice du coût de production dans les travaux spécialisés de construction (division 43)</t>
  </si>
  <si>
    <t>ICP-43 - Producer cost index in specialised construction works (division 43)</t>
  </si>
  <si>
    <t>43BT</t>
  </si>
  <si>
    <t>010566992</t>
  </si>
  <si>
    <t>ICP-43BT - Indice du coût de production dans les travaux spécialisés de construction de bâtiments (partie de la division 43)</t>
  </si>
  <si>
    <t>ICP-43BT - Producer cost index in specialised construction of buildings (part of division 43)</t>
  </si>
  <si>
    <t>43BTC</t>
  </si>
  <si>
    <t>010566993</t>
  </si>
  <si>
    <t>ICP-43BTC - Indice du coût de production dans les travaux spécialisés de construction de bâtiments neufs (partie de la division 43)</t>
  </si>
  <si>
    <t>ICP-43BTC - Producer cost index in specialised construction in new buildings (part of division 43)</t>
  </si>
  <si>
    <t>43BTR</t>
  </si>
  <si>
    <t>010566994</t>
  </si>
  <si>
    <t>ICP-43BTR - Indice du coût de production dans les travaux spécialisés de construction de bâtiments anciens (partie de la division 43)</t>
  </si>
  <si>
    <t>ICP-43BTR - Producer cost index in specialised construction in existing buildings (part of division 43)</t>
  </si>
  <si>
    <t>43TP</t>
  </si>
  <si>
    <t>010566995</t>
  </si>
  <si>
    <t>ICP-43TP - Indice du coût de production dans les travaux publics spécialisés (partie de la division 43)</t>
  </si>
  <si>
    <t>ICP-43TP - Producer cost in specialised works for civil engineering (part of division 43)</t>
  </si>
  <si>
    <t>L</t>
  </si>
  <si>
    <t>010566996</t>
  </si>
  <si>
    <t>ICS-F - Indice des coûts salariaux dans la construction (section F)</t>
  </si>
  <si>
    <t>ICS-F - Labour cost in construction (section F)</t>
  </si>
  <si>
    <t>K_B</t>
  </si>
  <si>
    <t>010566997</t>
  </si>
  <si>
    <t>ICK-BT - Indice de coût du matériel dans le bâtiment</t>
  </si>
  <si>
    <t>ICK-BT - Cost equipment indices in building</t>
  </si>
  <si>
    <t>K_42</t>
  </si>
  <si>
    <t>010566998</t>
  </si>
  <si>
    <t>ICK-TP - Indice de coût du matériel dans les travaux publics</t>
  </si>
  <si>
    <t>ICK-TP - Cost equipment indices for civil engineering</t>
  </si>
  <si>
    <t>E_41</t>
  </si>
  <si>
    <t>010566999</t>
  </si>
  <si>
    <t>ICE-BT - Indice de coût de l'énergie dans le bâtiment</t>
  </si>
  <si>
    <t>ICE-BT - Cost energy indices in building</t>
  </si>
  <si>
    <t>E_42</t>
  </si>
  <si>
    <t>010567000</t>
  </si>
  <si>
    <t>ICE-TP - Indice de coût de l'énergie dans les travaux publics</t>
  </si>
  <si>
    <t>ICE-TP - Cost energy indices for civil engineering</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</si>
  <si>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</si>
  <si>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</si>
  <si>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</si>
  <si>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</si>
  <si>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</si>
  <si>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</si>
  <si>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</si>
  <si>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</si>
  <si>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</si>
  <si>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</si>
  <si>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</si>
  <si>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</si>
  <si>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</si>
  <si>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</si>
  <si>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</si>
  <si>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</si>
  <si>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</si>
  <si>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</si>
  <si>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</si>
  <si>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</si>
  <si>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</si>
  <si>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série annuelle du coût des matériaux de construction</t>
  </si>
  <si>
    <t>Année 2016</t>
  </si>
  <si>
    <t>PRODUITS</t>
  </si>
  <si>
    <t>AGRICULTURE, SYLVICULTURE ET PÊCHE</t>
  </si>
  <si>
    <t>AZ</t>
  </si>
  <si>
    <t>INDUSTRIES EXTRACTIVES</t>
  </si>
  <si>
    <t>BZ</t>
  </si>
  <si>
    <t>FABRICATION DE DENRÉES ALIMENTAIRES, DE BOISSONS ET DE PRODUITS À BASE DE TABAC</t>
  </si>
  <si>
    <t>CA</t>
  </si>
  <si>
    <t>FABRICATION DE TEXTILES, INDUSTRIES DE L'HABILLEMENT, INDUSTRIE DU CUIR ET DE LA CHAUSSURE</t>
  </si>
  <si>
    <t>CB</t>
  </si>
  <si>
    <t>TRAVAIL DU BOIS, INDUSTRIES DU PAPIER ET IMPRIMERIE</t>
  </si>
  <si>
    <t>CC</t>
  </si>
  <si>
    <t>COKÉFACTION ET RAFFINAGE</t>
  </si>
  <si>
    <t>CD</t>
  </si>
  <si>
    <t>INDUSTRIE CHIMIQUE</t>
  </si>
  <si>
    <t>CE</t>
  </si>
  <si>
    <t>INDUSTRIE PHARMACEUTIQUE</t>
  </si>
  <si>
    <t>CF</t>
  </si>
  <si>
    <t>FABRICATION DE PRODUITS EN CAOUTCHOUC, EN PLASTIQUE ET D'AUTRES PRODUITS MINÉRAUX NON MÉTALLIQUES</t>
  </si>
  <si>
    <t>CG</t>
  </si>
  <si>
    <t>MÉTALLURGIE ET FABRICATION DE PRODUITS MÉTALLIQUES, HORS MACHINES ET ÉQUIPEMENTS</t>
  </si>
  <si>
    <t>CH</t>
  </si>
  <si>
    <t>FABRICATION DE PRODUITS INFORMATIQUES, ÉLECTRONIQUES ET OPTIQUES</t>
  </si>
  <si>
    <t>CI</t>
  </si>
  <si>
    <t>FABRICATION D ÉQUIPEMENTS ÉLECTRIQUES</t>
  </si>
  <si>
    <t>CJ</t>
  </si>
  <si>
    <t>FABRICATION DE MACHINES ET ÉQUIPEMENTS N.C.A.</t>
  </si>
  <si>
    <t>CK</t>
  </si>
  <si>
    <t>FABRICATION DE MATÉRIELS DE TRANSPORT</t>
  </si>
  <si>
    <t>CL</t>
  </si>
  <si>
    <t>AUTRES INDUSTRIES MANUFACTURIÈRES ; RÉPARATION ET INSTALLATION DE MACHINES ET D'ÉQUIPEMENTS</t>
  </si>
  <si>
    <t>CM</t>
  </si>
  <si>
    <t>PRODUCTION ET DISTRIBUTION D'ÉLECTRICITÉ, DE GAZ, DE VAPEUR ET D'AIR CONDITIONNÉ</t>
  </si>
  <si>
    <t>DZ</t>
  </si>
  <si>
    <t>PRODUCTION ET DISTRIBUTION D'EAU ; ASSAINISSEMENT, GESTION DES DÉCHETS ET DÉPOLLUTION</t>
  </si>
  <si>
    <t>EZ</t>
  </si>
  <si>
    <t>FZ</t>
  </si>
  <si>
    <t>COMMERCE ; RÉPARATION D'AUTOMOBILES ET DE MOTOCYCLES</t>
  </si>
  <si>
    <t>GZ</t>
  </si>
  <si>
    <t>TRANSPORTS ET ENTREPOSAGE</t>
  </si>
  <si>
    <t>HZ</t>
  </si>
  <si>
    <t>HÉBERGEMENT ET RESTAURATION</t>
  </si>
  <si>
    <t>IZ</t>
  </si>
  <si>
    <t>ÉDITION, AUDIOVISUEL ET DIFFUSION</t>
  </si>
  <si>
    <t>JA</t>
  </si>
  <si>
    <t>TÉLÉCOMMUNICATIONS</t>
  </si>
  <si>
    <t>JB</t>
  </si>
  <si>
    <t>ACTIVITÉS INFORMATIQUES ET SERVICES D'INFORMATION</t>
  </si>
  <si>
    <t>JC</t>
  </si>
  <si>
    <t>ACTIVITÉS FINANCIÈRES ET D'ASSURANCE</t>
  </si>
  <si>
    <t>KZ</t>
  </si>
  <si>
    <t>ACTIVITÉS IMMOBILIÈRES</t>
  </si>
  <si>
    <t>LZ</t>
  </si>
  <si>
    <t>ACTIVITÉS JURIDIQUES, COMPTABLES, DE GESTION, D'ARCHITECTURE, D'INGÉNIERIE, DE CONTRÔLE ET D'ANALYSES TECHNIQUES</t>
  </si>
  <si>
    <t>MA</t>
  </si>
  <si>
    <t>RECHERCHE-DÉVELOPPEMENT SCIENTIFIQUE</t>
  </si>
  <si>
    <t>MB</t>
  </si>
  <si>
    <t>AUTRES ACTIVITÉS SPÉCIALISÉES, SCIENTIFIQUES ET TECHNIQUES</t>
  </si>
  <si>
    <t>MC</t>
  </si>
  <si>
    <t>ACTIVITÉS DE SERVICES ADMINISTRATIFS ET DE SOUTIEN</t>
  </si>
  <si>
    <t>NZ</t>
  </si>
  <si>
    <t>ADMINISTRATION PUBLIQUE ET DÉFENSE - SÉCURITÉ SOCIALE OBLIGATOIRE</t>
  </si>
  <si>
    <t>OZ</t>
  </si>
  <si>
    <t>ENSEIGNEMENT</t>
  </si>
  <si>
    <t>PZ</t>
  </si>
  <si>
    <t>ACTIVITÉS POUR LA SANTÉ HUMAINE</t>
  </si>
  <si>
    <t>QA</t>
  </si>
  <si>
    <t>HÉBERGEMENT MÉDICO-SOCIAL ET SOCIAL ET ACTION SOCIALE SANS HÉBERGEMENT</t>
  </si>
  <si>
    <t>QB</t>
  </si>
  <si>
    <t>ARTS, SPECTACLES ET ACTIVITÉS RÉCRÉATIVES</t>
  </si>
  <si>
    <t>RZ</t>
  </si>
  <si>
    <t>AUTRES ACTIVITÉS DE SERVICES</t>
  </si>
  <si>
    <t>SZ</t>
  </si>
  <si>
    <t>ACTIVITÉS DES MÉNAGES EN TANT QU'EMPLOYEURS ; ACTIVITÉS INDIFFÉRENCIÉES DES MÉNAGES EN TANT QUE PRODUCTEURS DE BIENS ET SERVICES POUR USAGE PROPRE</t>
  </si>
  <si>
    <t>TZ</t>
  </si>
  <si>
    <t>CORRECTION TERRITORIALE</t>
  </si>
  <si>
    <t xml:space="preserve">PCHTR </t>
  </si>
  <si>
    <t>CORRECTION CAF/FAB</t>
  </si>
  <si>
    <t>PCAFAB</t>
  </si>
  <si>
    <t xml:space="preserve">TOTAL </t>
  </si>
  <si>
    <t>TABLEAU DES ENTREES INTERMEDIAIRES</t>
  </si>
  <si>
    <t>BRANCHES</t>
  </si>
  <si>
    <t>juridiques</t>
  </si>
  <si>
    <t>indice pondéré branches</t>
  </si>
  <si>
    <t>*</t>
  </si>
  <si>
    <t>indice de prix de CI des services  base 100 en 2014</t>
  </si>
  <si>
    <t>indice de prix recalculé de CI du BTP en pondérant les 3 ensembles: services, matériaux (biens) et sous traitance base 100 en 2014</t>
  </si>
  <si>
    <t>CI branche (comptes nationaux)</t>
  </si>
  <si>
    <t>industrie manufacturière (approchée par différence)</t>
  </si>
  <si>
    <t>industrie manufacturière approchée par différence</t>
  </si>
  <si>
    <t>évolution en volume de 2000 à 2017 en %</t>
  </si>
  <si>
    <t>évolution des prix dase 100 en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</si>
</sst>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2" formatCode="#,##0.0"/>
    <numFmt numFmtId="173" formatCode="#,##0.000"/>
    <numFmt numFmtId="174" formatCode="0.000"/>
    <numFmt numFmtId="175" formatCode="0.0000"/>
    <numFmt numFmtId="176" formatCode="0.0"/>
  </numFmts>
  <fonts count="16" x14ac:knownFonts="1">
    <font>
      <sz val="10"/>
      <name val="Arial"/>
      <charset val="1"/>
    </font>
    <font>
      <b/>
      <sz val="10"/>
      <name val="Arial"/>
      <family val="2"/>
      <charset val="1"/>
    </font>
    <font>
      <b/>
      <sz val="10"/>
      <color indexed="8"/>
      <name val="Arial"/>
      <family val="2"/>
      <charset val="1"/>
    </font>
    <font>
      <sz val="10"/>
      <name val="Arial"/>
      <family val="2"/>
      <charset val="1"/>
    </font>
    <font>
      <sz val="8"/>
      <name val="Arial"/>
      <family val="2"/>
    </font>
    <font>
      <sz val="10"/>
      <name val="Arial"/>
      <family val="2"/>
    </font>
    <font>
      <sz val="10"/>
      <color indexed="10"/>
      <name val="Arial"/>
      <family val="2"/>
    </font>
    <font>
      <b/>
      <sz val="10"/>
      <color indexed="10"/>
      <name val="Arial"/>
      <family val="2"/>
    </font>
    <font>
      <b/>
      <sz val="10"/>
      <name val="Arial"/>
      <family val="2"/>
    </font>
    <font>
      <b/>
      <sz val="10"/>
      <color indexed="8"/>
      <name val="Arial"/>
      <family val="2"/>
    </font>
    <font>
      <b/>
      <sz val="11"/>
      <color indexed="8"/>
      <name val="Times New Roman"/>
      <family val="1"/>
    </font>
    <font>
      <b/>
      <sz val="10"/>
      <color indexed="8"/>
      <name val="Times New Roman"/>
      <family val="1"/>
    </font>
    <font>
      <sz val="10"/>
      <name val="Times New Roman"/>
      <family val="1"/>
    </font>
    <font>
      <b/>
      <sz val="7"/>
      <name val="Arial"/>
      <family val="2"/>
    </font>
    <font>
      <sz val="6"/>
      <name val="Arial"/>
      <family val="2"/>
    </font>
    <font>
      <sz val="7"/>
      <name val="Arial"/>
      <family val="2"/>
    </font>
  </fonts>
  <fills count="11">
    <fill>
      <patternFill patternType="none"/>
    </fill>
    <fill>
      <patternFill patternType="gray125"/>
    </fill>
    <fill>
      <patternFill patternType="solid">
        <fgColor indexed="13"/>
        <bgColor indexed="34"/>
      </patternFill>
    </fill>
    <fill>
      <patternFill patternType="solid">
        <fgColor indexed="11"/>
        <bgColor indexed="64"/>
      </patternFill>
    </fill>
    <fill>
      <patternFill patternType="solid">
        <fgColor indexed="11"/>
        <bgColor indexed="34"/>
      </patternFill>
    </fill>
    <fill>
      <patternFill patternType="solid">
        <fgColor indexed="9"/>
        <bgColor indexed="3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5"/>
        <bgColor indexed="49"/>
      </patternFill>
    </fill>
  </fills>
  <borders count="18">
    <border>
      <left/>
      <right/>
      <top/>
      <bottom/>
      <diagonal/>
    </border>
    <border>
      <left style="medium">
        <color indexed="17"/>
      </left>
      <right style="medium">
        <color indexed="17"/>
      </right>
      <top style="medium">
        <color indexed="17"/>
      </top>
      <bottom style="medium">
        <color indexed="17"/>
      </bottom>
      <diagonal/>
    </border>
    <border>
      <left style="medium">
        <color indexed="17"/>
      </left>
      <right/>
      <top style="medium">
        <color indexed="17"/>
      </top>
      <bottom style="medium">
        <color indexed="17"/>
      </bottom>
      <diagonal/>
    </border>
    <border>
      <left style="medium">
        <color indexed="17"/>
      </left>
      <right style="medium">
        <color indexed="17"/>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88">
    <xf numFmtId="0" fontId="0" fillId="0" borderId="0" xfId="0"/>
    <xf numFmtId="0" fontId="1" fillId="0" borderId="0" xfId="0" applyFont="1"/>
    <xf numFmtId="0" fontId="2" fillId="0" borderId="0" xfId="0" applyFont="1"/>
    <xf numFmtId="172" fontId="0" fillId="0" borderId="0" xfId="0" applyNumberFormat="1" applyFont="1"/>
    <xf numFmtId="172" fontId="0" fillId="0" borderId="0" xfId="0" applyNumberFormat="1" applyAlignment="1">
      <alignment horizontal="right"/>
    </xf>
    <xf numFmtId="4" fontId="0" fillId="0" borderId="0" xfId="0" applyNumberFormat="1" applyAlignment="1">
      <alignment horizontal="right"/>
    </xf>
    <xf numFmtId="0" fontId="3" fillId="0" borderId="0" xfId="0" applyFont="1"/>
    <xf numFmtId="0" fontId="0" fillId="2" borderId="0" xfId="0" applyFont="1" applyFill="1"/>
    <xf numFmtId="0" fontId="3" fillId="2" borderId="0" xfId="0" applyFont="1" applyFill="1"/>
    <xf numFmtId="3" fontId="0" fillId="0" borderId="0" xfId="0" applyNumberFormat="1"/>
    <xf numFmtId="0" fontId="3" fillId="3" borderId="0" xfId="0" applyFont="1" applyFill="1"/>
    <xf numFmtId="0" fontId="5" fillId="3" borderId="0" xfId="0" applyFont="1" applyFill="1"/>
    <xf numFmtId="174" fontId="0" fillId="3" borderId="0" xfId="0" applyNumberFormat="1" applyFill="1"/>
    <xf numFmtId="175" fontId="7" fillId="3" borderId="0" xfId="0" applyNumberFormat="1" applyFont="1" applyFill="1"/>
    <xf numFmtId="175" fontId="0" fillId="3" borderId="0" xfId="0" applyNumberFormat="1" applyFill="1"/>
    <xf numFmtId="174" fontId="0" fillId="4" borderId="0" xfId="0" applyNumberFormat="1" applyFont="1" applyFill="1"/>
    <xf numFmtId="0" fontId="9" fillId="0" borderId="0" xfId="0" applyFont="1"/>
    <xf numFmtId="172" fontId="0" fillId="0" borderId="0" xfId="0" applyNumberFormat="1"/>
    <xf numFmtId="1" fontId="0" fillId="0" borderId="0" xfId="0" applyNumberFormat="1"/>
    <xf numFmtId="172" fontId="8" fillId="0" borderId="0" xfId="0" applyNumberFormat="1" applyFont="1"/>
    <xf numFmtId="176" fontId="0" fillId="0" borderId="0" xfId="0" applyNumberFormat="1"/>
    <xf numFmtId="176" fontId="8" fillId="0" borderId="0" xfId="0" applyNumberFormat="1" applyFont="1"/>
    <xf numFmtId="172" fontId="5" fillId="0" borderId="0" xfId="0" applyNumberFormat="1" applyFont="1"/>
    <xf numFmtId="173" fontId="0" fillId="0" borderId="0" xfId="0" applyNumberFormat="1" applyAlignment="1">
      <alignment horizontal="right"/>
    </xf>
    <xf numFmtId="0" fontId="8" fillId="0" borderId="0" xfId="0" applyFont="1"/>
    <xf numFmtId="0" fontId="0" fillId="5" borderId="0" xfId="0" applyFont="1" applyFill="1"/>
    <xf numFmtId="174" fontId="0" fillId="5" borderId="0" xfId="0" applyNumberFormat="1" applyFont="1" applyFill="1"/>
    <xf numFmtId="174" fontId="0" fillId="6" borderId="0" xfId="0" applyNumberFormat="1" applyFill="1"/>
    <xf numFmtId="175" fontId="7" fillId="6" borderId="0" xfId="0" applyNumberFormat="1" applyFont="1" applyFill="1"/>
    <xf numFmtId="49" fontId="10" fillId="0" borderId="0" xfId="3" applyNumberFormat="1" applyFont="1" applyBorder="1" applyAlignment="1">
      <alignment horizontal="left" vertical="center"/>
    </xf>
    <xf numFmtId="0" fontId="11" fillId="0" borderId="1" xfId="3" applyFont="1" applyBorder="1" applyAlignment="1">
      <alignment horizontal="left" vertical="center"/>
    </xf>
    <xf numFmtId="0" fontId="11" fillId="0" borderId="2" xfId="3" applyFont="1" applyBorder="1" applyAlignment="1">
      <alignment horizontal="left" vertical="center"/>
    </xf>
    <xf numFmtId="17" fontId="12" fillId="0" borderId="1" xfId="3" applyNumberFormat="1" applyFont="1" applyBorder="1" applyAlignment="1">
      <alignment horizontal="right" vertical="center"/>
    </xf>
    <xf numFmtId="17" fontId="12" fillId="0" borderId="3" xfId="3" applyNumberFormat="1" applyFont="1" applyFill="1" applyBorder="1" applyAlignment="1">
      <alignment horizontal="right" vertical="center"/>
    </xf>
    <xf numFmtId="0" fontId="0" fillId="0" borderId="0" xfId="0" applyFont="1" applyAlignment="1">
      <alignment wrapText="1"/>
    </xf>
    <xf numFmtId="0" fontId="5" fillId="7" borderId="0" xfId="3" applyFont="1" applyFill="1" applyAlignment="1">
      <alignment horizontal="left"/>
    </xf>
    <xf numFmtId="0" fontId="5" fillId="7" borderId="0" xfId="2" applyFont="1" applyFill="1"/>
    <xf numFmtId="176" fontId="5" fillId="7" borderId="4" xfId="3" applyNumberFormat="1" applyFont="1" applyFill="1" applyBorder="1"/>
    <xf numFmtId="0" fontId="0" fillId="7" borderId="0" xfId="0" applyFont="1" applyFill="1" applyAlignment="1">
      <alignment wrapText="1"/>
    </xf>
    <xf numFmtId="0" fontId="5" fillId="0" borderId="0" xfId="3" applyFont="1" applyAlignment="1">
      <alignment horizontal="left"/>
    </xf>
    <xf numFmtId="0" fontId="5" fillId="0" borderId="0" xfId="2" applyFont="1"/>
    <xf numFmtId="176" fontId="0" fillId="0" borderId="4" xfId="3" applyNumberFormat="1" applyFont="1" applyFill="1" applyBorder="1"/>
    <xf numFmtId="176" fontId="0" fillId="0" borderId="4" xfId="3" applyNumberFormat="1" applyFont="1" applyBorder="1"/>
    <xf numFmtId="176" fontId="5" fillId="0" borderId="0" xfId="3" applyNumberFormat="1" applyFont="1" applyAlignment="1">
      <alignment horizontal="left"/>
    </xf>
    <xf numFmtId="0" fontId="14" fillId="0" borderId="5" xfId="1" applyFont="1" applyBorder="1"/>
    <xf numFmtId="3" fontId="13" fillId="0" borderId="5" xfId="1" applyNumberFormat="1" applyFont="1" applyBorder="1" applyAlignment="1">
      <alignment horizontal="right"/>
    </xf>
    <xf numFmtId="0" fontId="8" fillId="0" borderId="6" xfId="1" applyFont="1" applyBorder="1" applyAlignment="1">
      <alignment horizontal="left"/>
    </xf>
    <xf numFmtId="0" fontId="0" fillId="0" borderId="7" xfId="1" applyFont="1" applyBorder="1" applyAlignment="1">
      <alignment horizontal="left"/>
    </xf>
    <xf numFmtId="0" fontId="0" fillId="0" borderId="8" xfId="1" applyFont="1" applyBorder="1" applyAlignment="1">
      <alignment horizontal="left"/>
    </xf>
    <xf numFmtId="0" fontId="13" fillId="0" borderId="6" xfId="1" quotePrefix="1" applyFont="1" applyBorder="1" applyAlignment="1">
      <alignment horizontal="right"/>
    </xf>
    <xf numFmtId="0" fontId="13" fillId="0" borderId="7" xfId="1" applyFont="1" applyBorder="1" applyAlignment="1">
      <alignment horizontal="right"/>
    </xf>
    <xf numFmtId="0" fontId="13" fillId="0" borderId="9" xfId="1" applyFont="1" applyBorder="1" applyAlignment="1">
      <alignment horizontal="right"/>
    </xf>
    <xf numFmtId="0" fontId="13" fillId="0" borderId="10" xfId="1" applyFont="1" applyBorder="1"/>
    <xf numFmtId="0" fontId="13" fillId="0" borderId="11" xfId="1" applyFont="1" applyBorder="1" applyAlignment="1">
      <alignment horizontal="center"/>
    </xf>
    <xf numFmtId="0" fontId="13" fillId="0" borderId="12" xfId="1" applyFont="1" applyBorder="1" applyAlignment="1">
      <alignment horizontal="center"/>
    </xf>
    <xf numFmtId="0" fontId="13" fillId="0" borderId="5" xfId="1" quotePrefix="1" applyFont="1" applyBorder="1" applyAlignment="1">
      <alignment horizontal="left"/>
    </xf>
    <xf numFmtId="3" fontId="15" fillId="0" borderId="0" xfId="1" applyNumberFormat="1" applyFont="1" applyBorder="1" applyAlignment="1">
      <alignment horizontal="right"/>
    </xf>
    <xf numFmtId="0" fontId="14" fillId="0" borderId="13" xfId="1" applyFont="1" applyBorder="1"/>
    <xf numFmtId="0" fontId="13" fillId="0" borderId="13" xfId="1" quotePrefix="1" applyFont="1" applyBorder="1" applyAlignment="1">
      <alignment horizontal="left"/>
    </xf>
    <xf numFmtId="3" fontId="13" fillId="0" borderId="14" xfId="1" applyNumberFormat="1" applyFont="1" applyBorder="1" applyAlignment="1">
      <alignment horizontal="right"/>
    </xf>
    <xf numFmtId="3" fontId="13" fillId="0" borderId="13" xfId="1" applyNumberFormat="1" applyFont="1" applyBorder="1" applyAlignment="1">
      <alignment horizontal="right"/>
    </xf>
    <xf numFmtId="0" fontId="5" fillId="0" borderId="0" xfId="0" applyFont="1"/>
    <xf numFmtId="0" fontId="5" fillId="8" borderId="0" xfId="0" applyFont="1" applyFill="1"/>
    <xf numFmtId="0" fontId="0" fillId="7" borderId="0" xfId="0" applyFill="1"/>
    <xf numFmtId="0" fontId="0" fillId="3" borderId="0" xfId="0" applyFont="1" applyFill="1" applyAlignment="1">
      <alignment wrapText="1"/>
    </xf>
    <xf numFmtId="0" fontId="0" fillId="3" borderId="0" xfId="0" quotePrefix="1" applyFont="1" applyFill="1" applyAlignment="1">
      <alignment horizontal="center" wrapText="1"/>
    </xf>
    <xf numFmtId="0" fontId="0" fillId="3" borderId="0" xfId="0" applyFill="1" applyAlignment="1">
      <alignment wrapText="1"/>
    </xf>
    <xf numFmtId="176" fontId="0" fillId="3" borderId="0" xfId="0" applyNumberFormat="1" applyFont="1" applyFill="1" applyAlignment="1">
      <alignment wrapText="1"/>
    </xf>
    <xf numFmtId="172" fontId="5" fillId="3" borderId="0" xfId="0" applyNumberFormat="1" applyFont="1" applyFill="1" applyAlignment="1">
      <alignment horizontal="right"/>
    </xf>
    <xf numFmtId="173" fontId="0" fillId="3" borderId="0" xfId="0" applyNumberFormat="1" applyFill="1" applyAlignment="1">
      <alignment horizontal="right"/>
    </xf>
    <xf numFmtId="172" fontId="6" fillId="3" borderId="0" xfId="0" applyNumberFormat="1" applyFont="1" applyFill="1"/>
    <xf numFmtId="172" fontId="6" fillId="3" borderId="0" xfId="0" applyNumberFormat="1" applyFont="1" applyFill="1" applyAlignment="1">
      <alignment horizontal="right"/>
    </xf>
    <xf numFmtId="0" fontId="6" fillId="3" borderId="0" xfId="0" applyFont="1" applyFill="1"/>
    <xf numFmtId="0" fontId="7" fillId="3" borderId="0" xfId="0" applyFont="1" applyFill="1"/>
    <xf numFmtId="0" fontId="0" fillId="3" borderId="0" xfId="0" applyFill="1"/>
    <xf numFmtId="0" fontId="3" fillId="9" borderId="0" xfId="0" applyFont="1" applyFill="1"/>
    <xf numFmtId="0" fontId="0" fillId="10" borderId="0" xfId="0" applyFill="1"/>
    <xf numFmtId="0" fontId="0" fillId="9" borderId="0" xfId="0" applyFill="1"/>
    <xf numFmtId="0" fontId="0" fillId="0" borderId="0" xfId="0" applyFont="1" applyFill="1"/>
    <xf numFmtId="0" fontId="0" fillId="0" borderId="0" xfId="0" applyFill="1"/>
    <xf numFmtId="1" fontId="0" fillId="3" borderId="0" xfId="0" applyNumberFormat="1" applyFill="1"/>
    <xf numFmtId="0" fontId="0" fillId="0" borderId="10" xfId="1" applyFont="1" applyBorder="1" applyAlignment="1">
      <alignment horizontal="left"/>
    </xf>
    <xf numFmtId="0" fontId="0" fillId="0" borderId="11" xfId="1" applyFont="1" applyBorder="1" applyAlignment="1">
      <alignment horizontal="left"/>
    </xf>
    <xf numFmtId="0" fontId="0" fillId="0" borderId="15" xfId="1" applyFont="1" applyBorder="1" applyAlignment="1">
      <alignment horizontal="left"/>
    </xf>
    <xf numFmtId="0" fontId="13" fillId="0" borderId="16" xfId="1" applyFont="1" applyBorder="1" applyAlignment="1">
      <alignment horizontal="center"/>
    </xf>
    <xf numFmtId="0" fontId="0" fillId="0" borderId="14" xfId="1" applyFont="1" applyBorder="1" applyAlignment="1">
      <alignment horizontal="center"/>
    </xf>
    <xf numFmtId="0" fontId="13" fillId="0" borderId="16" xfId="1" applyFont="1" applyBorder="1" applyAlignment="1"/>
    <xf numFmtId="0" fontId="0" fillId="0" borderId="17" xfId="1" applyFont="1" applyBorder="1" applyAlignment="1"/>
  </cellXfs>
  <cellStyles count="4">
    <cellStyle name="Motif" xfId="1"/>
    <cellStyle name="Normal" xfId="0" builtinId="0"/>
    <cellStyle name="Normal_BDM2" xfId="2"/>
    <cellStyle name="Normal_Feuil1" xfId="3"/>
  </cellStyles>
  <dxfs count="3">
    <dxf>
      <font>
        <b val="0"/>
        <condense val="0"/>
        <extend val="0"/>
        <color indexed="10"/>
      </font>
    </dxf>
    <dxf>
      <font>
        <b val="0"/>
        <condense val="0"/>
        <extend val="0"/>
        <color indexed="60"/>
      </font>
    </dxf>
    <dxf>
      <font>
        <b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7084026858474"/>
          <c:y val="3.8888941635391756E-2"/>
          <c:w val="0.53610803154406339"/>
          <c:h val="0.65555644471088959"/>
        </c:manualLayout>
      </c:layout>
      <c:barChart>
        <c:barDir val="col"/>
        <c:grouping val="clustered"/>
        <c:varyColors val="0"/>
        <c:ser>
          <c:idx val="0"/>
          <c:order val="0"/>
          <c:tx>
            <c:strRef>
              <c:f>'prix industrie'!$B$20</c:f>
              <c:strCache>
                <c:ptCount val="1"/>
                <c:pt idx="0">
                  <c:v>Production </c:v>
                </c:pt>
              </c:strCache>
            </c:strRef>
          </c:tx>
          <c:spPr>
            <a:solidFill>
              <a:srgbClr val="00FF00"/>
            </a:solidFill>
            <a:ln w="12700">
              <a:solidFill>
                <a:srgbClr val="000000"/>
              </a:solidFill>
              <a:prstDash val="solid"/>
            </a:ln>
          </c:spPr>
          <c:invertIfNegative val="0"/>
          <c:dPt>
            <c:idx val="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A4EA-424C-86B1-D7A35816F0E4}"/>
              </c:ext>
            </c:extLst>
          </c:dPt>
          <c:dPt>
            <c:idx val="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1-A4EA-424C-86B1-D7A35816F0E4}"/>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industrie'!$B$21:$B$29</c:f>
              <c:numCache>
                <c:formatCode>0</c:formatCode>
                <c:ptCount val="9"/>
                <c:pt idx="0">
                  <c:v>-2.2259134700515943</c:v>
                </c:pt>
                <c:pt idx="2">
                  <c:v>4.505256884369615</c:v>
                </c:pt>
                <c:pt idx="3">
                  <c:v>-37.811670352069754</c:v>
                </c:pt>
                <c:pt idx="4">
                  <c:v>-5.612621631854168</c:v>
                </c:pt>
                <c:pt idx="5">
                  <c:v>15.796728192725013</c:v>
                </c:pt>
                <c:pt idx="6">
                  <c:v>-20.251113593877662</c:v>
                </c:pt>
                <c:pt idx="7">
                  <c:v>99.581107663436342</c:v>
                </c:pt>
                <c:pt idx="8">
                  <c:v>-2.4929642668574274</c:v>
                </c:pt>
              </c:numCache>
            </c:numRef>
          </c:val>
          <c:extLst>
            <c:ext xmlns:c16="http://schemas.microsoft.com/office/drawing/2014/chart" uri="{C3380CC4-5D6E-409C-BE32-E72D297353CC}">
              <c16:uniqueId val="{00000002-A4EA-424C-86B1-D7A35816F0E4}"/>
            </c:ext>
          </c:extLst>
        </c:ser>
        <c:ser>
          <c:idx val="1"/>
          <c:order val="1"/>
          <c:tx>
            <c:strRef>
              <c:f>'prix industrie'!$C$20</c:f>
              <c:strCache>
                <c:ptCount val="1"/>
                <c:pt idx="0">
                  <c:v>Valeur ajoutée</c:v>
                </c:pt>
              </c:strCache>
            </c:strRef>
          </c:tx>
          <c:spPr>
            <a:solidFill>
              <a:srgbClr val="FF00FF"/>
            </a:solidFill>
            <a:ln w="12700">
              <a:solidFill>
                <a:srgbClr val="000000"/>
              </a:solidFill>
              <a:prstDash val="solid"/>
            </a:ln>
          </c:spPr>
          <c:invertIfNegative val="0"/>
          <c:dPt>
            <c:idx val="6"/>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03-A4EA-424C-86B1-D7A35816F0E4}"/>
              </c:ext>
            </c:extLst>
          </c:dPt>
          <c:dPt>
            <c:idx val="7"/>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04-A4EA-424C-86B1-D7A35816F0E4}"/>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industrie'!$C$21:$C$29</c:f>
              <c:numCache>
                <c:formatCode>0</c:formatCode>
                <c:ptCount val="9"/>
                <c:pt idx="0">
                  <c:v>14.267301432212079</c:v>
                </c:pt>
                <c:pt idx="2">
                  <c:v>19.046664184324044</c:v>
                </c:pt>
                <c:pt idx="3">
                  <c:v>-13.247980180344086</c:v>
                </c:pt>
                <c:pt idx="4">
                  <c:v>22.410707858583052</c:v>
                </c:pt>
                <c:pt idx="5">
                  <c:v>-13.427432331561008</c:v>
                </c:pt>
                <c:pt idx="6">
                  <c:v>-36.15246463695042</c:v>
                </c:pt>
                <c:pt idx="7">
                  <c:v>25.877293154411944</c:v>
                </c:pt>
                <c:pt idx="8">
                  <c:v>14.067815211692675</c:v>
                </c:pt>
              </c:numCache>
            </c:numRef>
          </c:val>
          <c:extLst>
            <c:ext xmlns:c16="http://schemas.microsoft.com/office/drawing/2014/chart" uri="{C3380CC4-5D6E-409C-BE32-E72D297353CC}">
              <c16:uniqueId val="{00000005-A4EA-424C-86B1-D7A35816F0E4}"/>
            </c:ext>
          </c:extLst>
        </c:ser>
        <c:ser>
          <c:idx val="2"/>
          <c:order val="2"/>
          <c:tx>
            <c:strRef>
              <c:f>'prix industrie'!$D$20</c:f>
              <c:strCache>
                <c:ptCount val="1"/>
                <c:pt idx="0">
                  <c:v>écart "évolution VA - évolution production"</c:v>
                </c:pt>
              </c:strCache>
            </c:strRef>
          </c:tx>
          <c:spPr>
            <a:solidFill>
              <a:srgbClr val="000000"/>
            </a:solidFill>
            <a:ln w="12700">
              <a:solidFill>
                <a:srgbClr val="000000"/>
              </a:solidFill>
              <a:prstDash val="solid"/>
            </a:ln>
          </c:spPr>
          <c:invertIfNegative val="0"/>
          <c:dPt>
            <c:idx val="6"/>
            <c:invertIfNegative val="0"/>
            <c:bubble3D val="0"/>
            <c:spPr>
              <a:solidFill>
                <a:srgbClr val="808080"/>
              </a:solidFill>
              <a:ln w="12700">
                <a:solidFill>
                  <a:srgbClr val="000000"/>
                </a:solidFill>
                <a:prstDash val="solid"/>
              </a:ln>
            </c:spPr>
            <c:extLst>
              <c:ext xmlns:c16="http://schemas.microsoft.com/office/drawing/2014/chart" uri="{C3380CC4-5D6E-409C-BE32-E72D297353CC}">
                <c16:uniqueId val="{00000006-A4EA-424C-86B1-D7A35816F0E4}"/>
              </c:ext>
            </c:extLst>
          </c:dPt>
          <c:dPt>
            <c:idx val="7"/>
            <c:invertIfNegative val="0"/>
            <c:bubble3D val="0"/>
            <c:spPr>
              <a:solidFill>
                <a:srgbClr val="808080"/>
              </a:solidFill>
              <a:ln w="12700">
                <a:solidFill>
                  <a:srgbClr val="000000"/>
                </a:solidFill>
                <a:prstDash val="solid"/>
              </a:ln>
            </c:spPr>
            <c:extLst>
              <c:ext xmlns:c16="http://schemas.microsoft.com/office/drawing/2014/chart" uri="{C3380CC4-5D6E-409C-BE32-E72D297353CC}">
                <c16:uniqueId val="{00000007-A4EA-424C-86B1-D7A35816F0E4}"/>
              </c:ext>
            </c:extLst>
          </c:dPt>
          <c:cat>
            <c:strRef>
              <c:f>'prix industrie'!$A$21:$A$29</c:f>
              <c:strCache>
                <c:ptCount val="9"/>
                <c:pt idx="0">
                  <c:v>Industrie manufacturière</c:v>
                </c:pt>
                <c:pt idx="2">
                  <c:v>    IAA</c:v>
                </c:pt>
                <c:pt idx="3">
                  <c:v>    Cokéfaction et raffinage</c:v>
                </c:pt>
                <c:pt idx="4">
                  <c:v>équipements électriques,  machines</c:v>
                </c:pt>
                <c:pt idx="5">
                  <c:v>matériels de transport</c:v>
                </c:pt>
                <c:pt idx="6">
                  <c:v>  dont automobile</c:v>
                </c:pt>
                <c:pt idx="7">
                  <c:v>  dont autresmatériels transport</c:v>
                </c:pt>
                <c:pt idx="8">
                  <c:v>autres produits industriels</c:v>
                </c:pt>
              </c:strCache>
            </c:strRef>
          </c:cat>
          <c:val>
            <c:numRef>
              <c:f>'prix industrie'!$D$21:$D$29</c:f>
              <c:numCache>
                <c:formatCode>0</c:formatCode>
                <c:ptCount val="9"/>
                <c:pt idx="0">
                  <c:v>16.493214902263674</c:v>
                </c:pt>
                <c:pt idx="2">
                  <c:v>14.541407299954429</c:v>
                </c:pt>
                <c:pt idx="3">
                  <c:v>24.563690171725668</c:v>
                </c:pt>
                <c:pt idx="4">
                  <c:v>28.02332949043722</c:v>
                </c:pt>
                <c:pt idx="5">
                  <c:v>-29.22416052428602</c:v>
                </c:pt>
                <c:pt idx="6">
                  <c:v>-15.901351043072758</c:v>
                </c:pt>
                <c:pt idx="7">
                  <c:v>-73.703814509024397</c:v>
                </c:pt>
                <c:pt idx="8">
                  <c:v>16.560779478550103</c:v>
                </c:pt>
              </c:numCache>
            </c:numRef>
          </c:val>
          <c:extLst>
            <c:ext xmlns:c16="http://schemas.microsoft.com/office/drawing/2014/chart" uri="{C3380CC4-5D6E-409C-BE32-E72D297353CC}">
              <c16:uniqueId val="{00000008-A4EA-424C-86B1-D7A35816F0E4}"/>
            </c:ext>
          </c:extLst>
        </c:ser>
        <c:dLbls>
          <c:showLegendKey val="0"/>
          <c:showVal val="0"/>
          <c:showCatName val="0"/>
          <c:showSerName val="0"/>
          <c:showPercent val="0"/>
          <c:showBubbleSize val="0"/>
        </c:dLbls>
        <c:gapWidth val="150"/>
        <c:axId val="1206641248"/>
        <c:axId val="1"/>
      </c:barChart>
      <c:catAx>
        <c:axId val="1206641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14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206641248"/>
        <c:crosses val="autoZero"/>
        <c:crossBetween val="between"/>
      </c:valAx>
      <c:spPr>
        <a:solidFill>
          <a:srgbClr val="FFFFFF"/>
        </a:solidFill>
        <a:ln w="12700">
          <a:solidFill>
            <a:srgbClr val="808080"/>
          </a:solidFill>
          <a:prstDash val="solid"/>
        </a:ln>
      </c:spPr>
    </c:plotArea>
    <c:legend>
      <c:legendPos val="r"/>
      <c:layout>
        <c:manualLayout>
          <c:xMode val="edge"/>
          <c:yMode val="edge"/>
          <c:x val="0.71839609454633957"/>
          <c:y val="0.28313025322720792"/>
          <c:w val="0.26205643700432513"/>
          <c:h val="0.17786387702734857"/>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851280989711308E-2"/>
          <c:y val="7.3684210526315783E-2"/>
          <c:w val="0.56958018807548938"/>
          <c:h val="0.74210526315789471"/>
        </c:manualLayout>
      </c:layout>
      <c:lineChart>
        <c:grouping val="standard"/>
        <c:varyColors val="0"/>
        <c:ser>
          <c:idx val="0"/>
          <c:order val="0"/>
          <c:tx>
            <c:strRef>
              <c:f>'prix industrie'!$A$50</c:f>
              <c:strCache>
                <c:ptCount val="1"/>
                <c:pt idx="0">
                  <c:v>importations énergie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numRef>
              <c:f>'prix industrie'!$B$49:$X$49</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industrie'!$B$50:$X$50</c:f>
              <c:numCache>
                <c:formatCode>General</c:formatCode>
                <c:ptCount val="23"/>
                <c:pt idx="0">
                  <c:v>100</c:v>
                </c:pt>
                <c:pt idx="1">
                  <c:v>113.83207928806853</c:v>
                </c:pt>
                <c:pt idx="2">
                  <c:v>122.64221092500716</c:v>
                </c:pt>
                <c:pt idx="3">
                  <c:v>94.486734265524973</c:v>
                </c:pt>
                <c:pt idx="4">
                  <c:v>112.4929178077124</c:v>
                </c:pt>
                <c:pt idx="5">
                  <c:v>185.97119886969463</c:v>
                </c:pt>
                <c:pt idx="6">
                  <c:v>183.6142987499602</c:v>
                </c:pt>
                <c:pt idx="7">
                  <c:v>172.61012203676049</c:v>
                </c:pt>
                <c:pt idx="8">
                  <c:v>173.80734322827243</c:v>
                </c:pt>
                <c:pt idx="9">
                  <c:v>198.00439651832195</c:v>
                </c:pt>
                <c:pt idx="10">
                  <c:v>253.06040692330217</c:v>
                </c:pt>
                <c:pt idx="11">
                  <c:v>310.22674218616385</c:v>
                </c:pt>
                <c:pt idx="12">
                  <c:v>314.31213823528867</c:v>
                </c:pt>
                <c:pt idx="13">
                  <c:v>391.1640145189001</c:v>
                </c:pt>
                <c:pt idx="14">
                  <c:v>278.76289629901049</c:v>
                </c:pt>
                <c:pt idx="15">
                  <c:v>334.36643641262714</c:v>
                </c:pt>
                <c:pt idx="16">
                  <c:v>432.82394256006029</c:v>
                </c:pt>
                <c:pt idx="17">
                  <c:v>469.55698568794111</c:v>
                </c:pt>
                <c:pt idx="18">
                  <c:v>455.15604496427272</c:v>
                </c:pt>
                <c:pt idx="19">
                  <c:v>412.44130742736979</c:v>
                </c:pt>
                <c:pt idx="20">
                  <c:v>307.74610764731193</c:v>
                </c:pt>
                <c:pt idx="21">
                  <c:v>254.42342941126174</c:v>
                </c:pt>
                <c:pt idx="22">
                  <c:v>303.63999885439097</c:v>
                </c:pt>
              </c:numCache>
            </c:numRef>
          </c:val>
          <c:smooth val="0"/>
          <c:extLst>
            <c:ext xmlns:c16="http://schemas.microsoft.com/office/drawing/2014/chart" uri="{C3380CC4-5D6E-409C-BE32-E72D297353CC}">
              <c16:uniqueId val="{00000000-9D27-EC47-BFC7-8C0AA5C0B6EA}"/>
            </c:ext>
          </c:extLst>
        </c:ser>
        <c:ser>
          <c:idx val="1"/>
          <c:order val="1"/>
          <c:tx>
            <c:strRef>
              <c:f>'prix industrie'!$A$51</c:f>
              <c:strCache>
                <c:ptCount val="1"/>
                <c:pt idx="0">
                  <c:v>production énergie</c:v>
                </c:pt>
              </c:strCache>
            </c:strRef>
          </c:tx>
          <c:spPr>
            <a:ln w="38100">
              <a:solidFill>
                <a:srgbClr val="000000"/>
              </a:solidFill>
              <a:prstDash val="solid"/>
            </a:ln>
          </c:spPr>
          <c:marker>
            <c:symbol val="dot"/>
            <c:size val="7"/>
            <c:spPr>
              <a:solidFill>
                <a:srgbClr val="000000"/>
              </a:solidFill>
              <a:ln>
                <a:solidFill>
                  <a:srgbClr val="000000"/>
                </a:solidFill>
                <a:prstDash val="solid"/>
              </a:ln>
            </c:spPr>
          </c:marker>
          <c:cat>
            <c:numRef>
              <c:f>'prix industrie'!$B$49:$X$49</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industrie'!$B$51:$X$51</c:f>
              <c:numCache>
                <c:formatCode>General</c:formatCode>
                <c:ptCount val="23"/>
                <c:pt idx="0">
                  <c:v>100</c:v>
                </c:pt>
                <c:pt idx="1">
                  <c:v>100.68563006381812</c:v>
                </c:pt>
                <c:pt idx="2">
                  <c:v>101.36383301640321</c:v>
                </c:pt>
                <c:pt idx="3">
                  <c:v>100.0697612110162</c:v>
                </c:pt>
                <c:pt idx="4">
                  <c:v>98.423900798335012</c:v>
                </c:pt>
                <c:pt idx="5">
                  <c:v>101.02758584632316</c:v>
                </c:pt>
                <c:pt idx="6">
                  <c:v>104.4154806792933</c:v>
                </c:pt>
                <c:pt idx="7">
                  <c:v>104.84334907442675</c:v>
                </c:pt>
                <c:pt idx="8">
                  <c:v>107.04447742106358</c:v>
                </c:pt>
                <c:pt idx="9">
                  <c:v>108.29751143008878</c:v>
                </c:pt>
                <c:pt idx="10">
                  <c:v>114.89896513646698</c:v>
                </c:pt>
                <c:pt idx="11">
                  <c:v>123.90085572818499</c:v>
                </c:pt>
                <c:pt idx="12">
                  <c:v>127.54579700523919</c:v>
                </c:pt>
                <c:pt idx="13">
                  <c:v>134.95692953129921</c:v>
                </c:pt>
                <c:pt idx="14">
                  <c:v>136.14934637436457</c:v>
                </c:pt>
                <c:pt idx="15">
                  <c:v>139.45343919204959</c:v>
                </c:pt>
                <c:pt idx="16">
                  <c:v>148.67066183020356</c:v>
                </c:pt>
                <c:pt idx="17">
                  <c:v>153.28238002877808</c:v>
                </c:pt>
                <c:pt idx="18">
                  <c:v>152.99210265974816</c:v>
                </c:pt>
                <c:pt idx="19">
                  <c:v>154.5653978494739</c:v>
                </c:pt>
                <c:pt idx="20">
                  <c:v>152.78616122881144</c:v>
                </c:pt>
                <c:pt idx="21">
                  <c:v>150.84456287586386</c:v>
                </c:pt>
                <c:pt idx="22">
                  <c:v>154.38757111507772</c:v>
                </c:pt>
              </c:numCache>
            </c:numRef>
          </c:val>
          <c:smooth val="0"/>
          <c:extLst>
            <c:ext xmlns:c16="http://schemas.microsoft.com/office/drawing/2014/chart" uri="{C3380CC4-5D6E-409C-BE32-E72D297353CC}">
              <c16:uniqueId val="{00000001-9D27-EC47-BFC7-8C0AA5C0B6EA}"/>
            </c:ext>
          </c:extLst>
        </c:ser>
        <c:dLbls>
          <c:showLegendKey val="0"/>
          <c:showVal val="0"/>
          <c:showCatName val="0"/>
          <c:showSerName val="0"/>
          <c:showPercent val="0"/>
          <c:showBubbleSize val="0"/>
        </c:dLbls>
        <c:marker val="1"/>
        <c:smooth val="0"/>
        <c:axId val="1206666112"/>
        <c:axId val="1"/>
      </c:lineChart>
      <c:catAx>
        <c:axId val="120666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9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206666112"/>
        <c:crosses val="autoZero"/>
        <c:crossBetween val="between"/>
      </c:valAx>
      <c:spPr>
        <a:solidFill>
          <a:srgbClr val="FFFFFF"/>
        </a:solidFill>
        <a:ln w="12700">
          <a:solidFill>
            <a:srgbClr val="808080"/>
          </a:solidFill>
          <a:prstDash val="solid"/>
        </a:ln>
      </c:spPr>
    </c:plotArea>
    <c:legend>
      <c:legendPos val="r"/>
      <c:layout>
        <c:manualLayout>
          <c:xMode val="edge"/>
          <c:yMode val="edge"/>
          <c:x val="0.68926529869938324"/>
          <c:y val="0.38277124852530775"/>
          <c:w val="0.28287766594020936"/>
          <c:h val="0.1275904161751025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0025646657634E-2"/>
          <c:y val="4.5936395759717315E-2"/>
          <c:w val="0.63754146051631477"/>
          <c:h val="0.87455830388692579"/>
        </c:manualLayout>
      </c:layout>
      <c:lineChart>
        <c:grouping val="standard"/>
        <c:varyColors val="0"/>
        <c:ser>
          <c:idx val="0"/>
          <c:order val="0"/>
          <c:tx>
            <c:strRef>
              <c:f>'prix industrie'!$A$59</c:f>
              <c:strCache>
                <c:ptCount val="1"/>
                <c:pt idx="0">
                  <c:v>production industrie</c:v>
                </c:pt>
              </c:strCache>
            </c:strRef>
          </c:tx>
          <c:spPr>
            <a:ln w="38100">
              <a:solidFill>
                <a:srgbClr val="000000"/>
              </a:solidFill>
              <a:prstDash val="solid"/>
            </a:ln>
          </c:spPr>
          <c:marker>
            <c:symbol val="dot"/>
            <c:size val="9"/>
            <c:spPr>
              <a:solidFill>
                <a:srgbClr val="000000"/>
              </a:solidFill>
              <a:ln>
                <a:solidFill>
                  <a:srgbClr val="000000"/>
                </a:solidFill>
                <a:prstDash val="solid"/>
              </a:ln>
            </c:spPr>
          </c:marker>
          <c:cat>
            <c:strRef>
              <c:f>'prix industrie'!$B$57:$X$58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'prix industrie'!$B$59:$X$59</c:f>
              <c:numCache>
                <c:formatCode>General</c:formatCode>
                <c:ptCount val="23"/>
                <c:pt idx="0">
                  <c:v>99.999999999999986</c:v>
                </c:pt>
                <c:pt idx="1">
                  <c:v>99.943820124598389</c:v>
                </c:pt>
                <c:pt idx="2">
                  <c:v>100.34985563241365</c:v>
                </c:pt>
                <c:pt idx="3">
                  <c:v>98.297879769582408</c:v>
                </c:pt>
                <c:pt idx="4">
                  <c:v>97.520074922439662</c:v>
                </c:pt>
                <c:pt idx="5">
                  <c:v>102.02095095254299</c:v>
                </c:pt>
                <c:pt idx="6">
                  <c:v>102.71566085317549</c:v>
                </c:pt>
                <c:pt idx="7">
                  <c:v>101.93115253491639</c:v>
                </c:pt>
                <c:pt idx="8">
                  <c:v>101.62795381879288</c:v>
                </c:pt>
                <c:pt idx="9">
                  <c:v>102.98947305776417</c:v>
                </c:pt>
                <c:pt idx="10">
                  <c:v>105.69653812104038</c:v>
                </c:pt>
                <c:pt idx="11">
                  <c:v>108.24251799508014</c:v>
                </c:pt>
                <c:pt idx="12">
                  <c:v>110.92271175154013</c:v>
                </c:pt>
                <c:pt idx="13">
                  <c:v>115.26373341341942</c:v>
                </c:pt>
                <c:pt idx="14">
                  <c:v>109.97798202918065</c:v>
                </c:pt>
                <c:pt idx="15">
                  <c:v>113.2848283507694</c:v>
                </c:pt>
                <c:pt idx="16">
                  <c:v>118.50901063204191</c:v>
                </c:pt>
                <c:pt idx="17">
                  <c:v>120.92955935613671</c:v>
                </c:pt>
                <c:pt idx="18">
                  <c:v>120.3076365425531</c:v>
                </c:pt>
                <c:pt idx="19">
                  <c:v>118.84107804515472</c:v>
                </c:pt>
                <c:pt idx="20">
                  <c:v>116.69207414384891</c:v>
                </c:pt>
                <c:pt idx="21">
                  <c:v>114.76701766869749</c:v>
                </c:pt>
                <c:pt idx="22">
                  <c:v>117.04803947079063</c:v>
                </c:pt>
              </c:numCache>
            </c:numRef>
          </c:val>
          <c:smooth val="0"/>
          <c:extLst>
            <c:ext xmlns:c16="http://schemas.microsoft.com/office/drawing/2014/chart" uri="{C3380CC4-5D6E-409C-BE32-E72D297353CC}">
              <c16:uniqueId val="{00000000-B310-9048-9404-C5109B5C35E3}"/>
            </c:ext>
          </c:extLst>
        </c:ser>
        <c:ser>
          <c:idx val="1"/>
          <c:order val="1"/>
          <c:tx>
            <c:strRef>
              <c:f>'prix industrie'!$A$60</c:f>
              <c:strCache>
                <c:ptCount val="1"/>
                <c:pt idx="0">
                  <c:v>importation industrie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strRef>
              <c:f>'prix industrie'!$B$57:$X$58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'prix industrie'!$B$60:$X$60</c:f>
              <c:numCache>
                <c:formatCode>General</c:formatCode>
                <c:ptCount val="23"/>
                <c:pt idx="0">
                  <c:v>100</c:v>
                </c:pt>
                <c:pt idx="1">
                  <c:v>103.13212431267212</c:v>
                </c:pt>
                <c:pt idx="2">
                  <c:v>103.40684695584117</c:v>
                </c:pt>
                <c:pt idx="3">
                  <c:v>99.998187757267274</c:v>
                </c:pt>
                <c:pt idx="4">
                  <c:v>94.741309279492967</c:v>
                </c:pt>
                <c:pt idx="5">
                  <c:v>95.536185348145551</c:v>
                </c:pt>
                <c:pt idx="6">
                  <c:v>94.280092977282408</c:v>
                </c:pt>
                <c:pt idx="7">
                  <c:v>90.083743526226669</c:v>
                </c:pt>
                <c:pt idx="8">
                  <c:v>88.204568394749145</c:v>
                </c:pt>
                <c:pt idx="9">
                  <c:v>87.977436403035298</c:v>
                </c:pt>
                <c:pt idx="10">
                  <c:v>88.39146144090239</c:v>
                </c:pt>
                <c:pt idx="11">
                  <c:v>89.745827091773521</c:v>
                </c:pt>
                <c:pt idx="12">
                  <c:v>89.801498721069109</c:v>
                </c:pt>
                <c:pt idx="13">
                  <c:v>91.359906615215749</c:v>
                </c:pt>
                <c:pt idx="14">
                  <c:v>87.281766983130041</c:v>
                </c:pt>
                <c:pt idx="15">
                  <c:v>89.307867001988328</c:v>
                </c:pt>
                <c:pt idx="16">
                  <c:v>92.699319485761293</c:v>
                </c:pt>
                <c:pt idx="17">
                  <c:v>93.698897116762737</c:v>
                </c:pt>
                <c:pt idx="18">
                  <c:v>92.155149847848804</c:v>
                </c:pt>
                <c:pt idx="19">
                  <c:v>90.594276377460986</c:v>
                </c:pt>
                <c:pt idx="20">
                  <c:v>89.326978522575615</c:v>
                </c:pt>
                <c:pt idx="21">
                  <c:v>87.178910592229329</c:v>
                </c:pt>
                <c:pt idx="22">
                  <c:v>88.707944093113255</c:v>
                </c:pt>
              </c:numCache>
            </c:numRef>
          </c:val>
          <c:smooth val="0"/>
          <c:extLst>
            <c:ext xmlns:c16="http://schemas.microsoft.com/office/drawing/2014/chart" uri="{C3380CC4-5D6E-409C-BE32-E72D297353CC}">
              <c16:uniqueId val="{00000001-B310-9048-9404-C5109B5C35E3}"/>
            </c:ext>
          </c:extLst>
        </c:ser>
        <c:dLbls>
          <c:showLegendKey val="0"/>
          <c:showVal val="0"/>
          <c:showCatName val="0"/>
          <c:showSerName val="0"/>
          <c:showPercent val="0"/>
          <c:showBubbleSize val="0"/>
        </c:dLbls>
        <c:marker val="1"/>
        <c:smooth val="0"/>
        <c:axId val="1249549776"/>
        <c:axId val="1"/>
      </c:lineChart>
      <c:catAx>
        <c:axId val="1249549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8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249549776"/>
        <c:crosses val="autoZero"/>
        <c:crossBetween val="between"/>
      </c:valAx>
      <c:spPr>
        <a:solidFill>
          <a:srgbClr val="FFFFFF"/>
        </a:solidFill>
        <a:ln w="12700">
          <a:solidFill>
            <a:srgbClr val="808080"/>
          </a:solidFill>
          <a:prstDash val="solid"/>
        </a:ln>
      </c:spPr>
    </c:plotArea>
    <c:legend>
      <c:legendPos val="r"/>
      <c:layout>
        <c:manualLayout>
          <c:xMode val="edge"/>
          <c:yMode val="edge"/>
          <c:x val="0.74661165639576799"/>
          <c:y val="0.44574158828228877"/>
          <c:w val="0.23002656776684233"/>
          <c:h val="7.621488297054678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851280989711308E-2"/>
          <c:y val="6.7796610169491525E-2"/>
          <c:w val="0.54692643059521417"/>
          <c:h val="0.77239709443099269"/>
        </c:manualLayout>
      </c:layout>
      <c:lineChart>
        <c:grouping val="standard"/>
        <c:varyColors val="0"/>
        <c:ser>
          <c:idx val="0"/>
          <c:order val="0"/>
          <c:tx>
            <c:strRef>
              <c:f>'prix industrie'!$A$67</c:f>
              <c:strCache>
                <c:ptCount val="1"/>
                <c:pt idx="0">
                  <c:v>importation cokéfaction raffiange</c:v>
                </c:pt>
              </c:strCache>
            </c:strRef>
          </c:tx>
          <c:spPr>
            <a:ln w="38100">
              <a:solidFill>
                <a:srgbClr val="00FF00"/>
              </a:solidFill>
              <a:prstDash val="solid"/>
            </a:ln>
          </c:spPr>
          <c:marker>
            <c:symbol val="dot"/>
            <c:size val="9"/>
            <c:spPr>
              <a:solidFill>
                <a:srgbClr val="00FF00"/>
              </a:solidFill>
              <a:ln>
                <a:solidFill>
                  <a:srgbClr val="00FF00"/>
                </a:solidFill>
                <a:prstDash val="solid"/>
              </a:ln>
            </c:spPr>
          </c:marker>
          <c:cat>
            <c:numRef>
              <c:f>'prix industrie'!$B$66:$X$66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industrie'!$B$67:$X$67</c:f>
              <c:numCache>
                <c:formatCode>General</c:formatCode>
                <c:ptCount val="23"/>
                <c:pt idx="0">
                  <c:v>100.00000000000001</c:v>
                </c:pt>
                <c:pt idx="1">
                  <c:v>115.71791131426782</c:v>
                </c:pt>
                <c:pt idx="2">
                  <c:v>123.66819195051545</c:v>
                </c:pt>
                <c:pt idx="3">
                  <c:v>105.43377025915302</c:v>
                </c:pt>
                <c:pt idx="4">
                  <c:v>129.75457072262685</c:v>
                </c:pt>
                <c:pt idx="5">
                  <c:v>211.05703689591411</c:v>
                </c:pt>
                <c:pt idx="6">
                  <c:v>187.95179941469229</c:v>
                </c:pt>
                <c:pt idx="7">
                  <c:v>172.26399837463043</c:v>
                </c:pt>
                <c:pt idx="8">
                  <c:v>182.71160710066795</c:v>
                </c:pt>
                <c:pt idx="9">
                  <c:v>217.08592090479303</c:v>
                </c:pt>
                <c:pt idx="10">
                  <c:v>288.54543261599252</c:v>
                </c:pt>
                <c:pt idx="11">
                  <c:v>330.49638128469002</c:v>
                </c:pt>
                <c:pt idx="12">
                  <c:v>337.7484047582048</c:v>
                </c:pt>
                <c:pt idx="13">
                  <c:v>390.78788211692836</c:v>
                </c:pt>
                <c:pt idx="14">
                  <c:v>270.6620906790663</c:v>
                </c:pt>
                <c:pt idx="15">
                  <c:v>352.83317891584062</c:v>
                </c:pt>
                <c:pt idx="16">
                  <c:v>462.6268833860837</c:v>
                </c:pt>
                <c:pt idx="17">
                  <c:v>512.62972882448264</c:v>
                </c:pt>
                <c:pt idx="18">
                  <c:v>478.57800403179345</c:v>
                </c:pt>
                <c:pt idx="19">
                  <c:v>436.98526621289045</c:v>
                </c:pt>
                <c:pt idx="20">
                  <c:v>312.14715058969688</c:v>
                </c:pt>
                <c:pt idx="21">
                  <c:v>254.36675667733718</c:v>
                </c:pt>
                <c:pt idx="22">
                  <c:v>307.42353806562568</c:v>
                </c:pt>
              </c:numCache>
            </c:numRef>
          </c:val>
          <c:smooth val="0"/>
          <c:extLst>
            <c:ext xmlns:c16="http://schemas.microsoft.com/office/drawing/2014/chart" uri="{C3380CC4-5D6E-409C-BE32-E72D297353CC}">
              <c16:uniqueId val="{00000000-2E35-9147-8E45-34C61EE91001}"/>
            </c:ext>
          </c:extLst>
        </c:ser>
        <c:ser>
          <c:idx val="1"/>
          <c:order val="1"/>
          <c:tx>
            <c:strRef>
              <c:f>'prix industrie'!$A$68</c:f>
              <c:strCache>
                <c:ptCount val="1"/>
                <c:pt idx="0">
                  <c:v>production cokéfaction raffinage</c:v>
                </c:pt>
              </c:strCache>
            </c:strRef>
          </c:tx>
          <c:spPr>
            <a:ln w="38100">
              <a:solidFill>
                <a:srgbClr val="000000"/>
              </a:solidFill>
              <a:prstDash val="solid"/>
            </a:ln>
          </c:spPr>
          <c:marker>
            <c:symbol val="dot"/>
            <c:size val="9"/>
            <c:spPr>
              <a:solidFill>
                <a:srgbClr val="000000"/>
              </a:solidFill>
              <a:ln>
                <a:solidFill>
                  <a:srgbClr val="000000"/>
                </a:solidFill>
                <a:prstDash val="solid"/>
              </a:ln>
            </c:spPr>
          </c:marker>
          <c:cat>
            <c:numRef>
              <c:f>'prix industrie'!$B$66:$X$66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industrie'!$B$68:$X$68</c:f>
              <c:numCache>
                <c:formatCode>General</c:formatCode>
                <c:ptCount val="23"/>
                <c:pt idx="0">
                  <c:v>100</c:v>
                </c:pt>
                <c:pt idx="1">
                  <c:v>112.43098510158013</c:v>
                </c:pt>
                <c:pt idx="2">
                  <c:v>120.80600567699958</c:v>
                </c:pt>
                <c:pt idx="3">
                  <c:v>98.759391216102401</c:v>
                </c:pt>
                <c:pt idx="4">
                  <c:v>117.24394365131315</c:v>
                </c:pt>
                <c:pt idx="5">
                  <c:v>190.02648422369657</c:v>
                </c:pt>
                <c:pt idx="6">
                  <c:v>169.73581911437165</c:v>
                </c:pt>
                <c:pt idx="7">
                  <c:v>161.63947376133504</c:v>
                </c:pt>
                <c:pt idx="8">
                  <c:v>166.89950653263352</c:v>
                </c:pt>
                <c:pt idx="9">
                  <c:v>193.54381158529173</c:v>
                </c:pt>
                <c:pt idx="10">
                  <c:v>246.297723204824</c:v>
                </c:pt>
                <c:pt idx="11">
                  <c:v>278.93642169344866</c:v>
                </c:pt>
                <c:pt idx="12">
                  <c:v>288.04996341047786</c:v>
                </c:pt>
                <c:pt idx="13">
                  <c:v>342.60633379763493</c:v>
                </c:pt>
                <c:pt idx="14">
                  <c:v>256.75176924628954</c:v>
                </c:pt>
                <c:pt idx="15">
                  <c:v>350.81213880804881</c:v>
                </c:pt>
                <c:pt idx="16">
                  <c:v>438.01959438241823</c:v>
                </c:pt>
                <c:pt idx="17">
                  <c:v>503.43526984973579</c:v>
                </c:pt>
                <c:pt idx="18">
                  <c:v>461.21176156082652</c:v>
                </c:pt>
                <c:pt idx="19">
                  <c:v>413.45554012375004</c:v>
                </c:pt>
                <c:pt idx="20">
                  <c:v>285.0723891056798</c:v>
                </c:pt>
                <c:pt idx="21">
                  <c:v>251.01108424817778</c:v>
                </c:pt>
                <c:pt idx="22">
                  <c:v>296.73584238881398</c:v>
                </c:pt>
              </c:numCache>
            </c:numRef>
          </c:val>
          <c:smooth val="0"/>
          <c:extLst>
            <c:ext xmlns:c16="http://schemas.microsoft.com/office/drawing/2014/chart" uri="{C3380CC4-5D6E-409C-BE32-E72D297353CC}">
              <c16:uniqueId val="{00000001-2E35-9147-8E45-34C61EE91001}"/>
            </c:ext>
          </c:extLst>
        </c:ser>
        <c:dLbls>
          <c:showLegendKey val="0"/>
          <c:showVal val="0"/>
          <c:showCatName val="0"/>
          <c:showSerName val="0"/>
          <c:showPercent val="0"/>
          <c:showBubbleSize val="0"/>
        </c:dLbls>
        <c:marker val="1"/>
        <c:smooth val="0"/>
        <c:axId val="1248888832"/>
        <c:axId val="1"/>
      </c:lineChart>
      <c:catAx>
        <c:axId val="124888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in val="1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248888832"/>
        <c:crosses val="autoZero"/>
        <c:crossBetween val="between"/>
      </c:valAx>
      <c:spPr>
        <a:solidFill>
          <a:srgbClr val="FFFFFF"/>
        </a:solidFill>
        <a:ln w="12700">
          <a:solidFill>
            <a:srgbClr val="808080"/>
          </a:solidFill>
          <a:prstDash val="solid"/>
        </a:ln>
      </c:spPr>
    </c:plotArea>
    <c:legend>
      <c:legendPos val="r"/>
      <c:layout>
        <c:manualLayout>
          <c:xMode val="edge"/>
          <c:yMode val="edge"/>
          <c:x val="0.67133643254824327"/>
          <c:y val="0.35444128201142522"/>
          <c:w val="0.30279862833036492"/>
          <c:h val="0.20886718404244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33449652929234E-2"/>
          <c:y val="4.7832655772164279E-2"/>
          <c:w val="0.58666743055655024"/>
          <c:h val="0.82810285305559406"/>
        </c:manualLayout>
      </c:layout>
      <c:lineChart>
        <c:grouping val="standard"/>
        <c:varyColors val="0"/>
        <c:ser>
          <c:idx val="0"/>
          <c:order val="0"/>
          <c:tx>
            <c:strRef>
              <c:f>'prix CI btp'!$A$3</c:f>
              <c:strCache>
                <c:ptCount val="1"/>
                <c:pt idx="0">
                  <c:v>production</c:v>
                </c:pt>
              </c:strCache>
            </c:strRef>
          </c:tx>
          <c:spPr>
            <a:ln w="38100">
              <a:solidFill>
                <a:srgbClr val="000000"/>
              </a:solidFill>
              <a:prstDash val="solid"/>
            </a:ln>
          </c:spPr>
          <c:marker>
            <c:symbol val="dot"/>
            <c:size val="9"/>
            <c:spPr>
              <a:noFill/>
              <a:ln>
                <a:solidFill>
                  <a:srgbClr val="0000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btp'!$B$3:$X$3</c:f>
              <c:numCache>
                <c:formatCode>General</c:formatCode>
                <c:ptCount val="23"/>
                <c:pt idx="0">
                  <c:v>61.358385011407535</c:v>
                </c:pt>
                <c:pt idx="1">
                  <c:v>62.109845854082096</c:v>
                </c:pt>
                <c:pt idx="2">
                  <c:v>63.423186481623389</c:v>
                </c:pt>
                <c:pt idx="3">
                  <c:v>64.112854726647313</c:v>
                </c:pt>
                <c:pt idx="4">
                  <c:v>65.147722167051683</c:v>
                </c:pt>
                <c:pt idx="5">
                  <c:v>66.969274788329017</c:v>
                </c:pt>
                <c:pt idx="6">
                  <c:v>68.595129087362224</c:v>
                </c:pt>
                <c:pt idx="7">
                  <c:v>70.636613242513647</c:v>
                </c:pt>
                <c:pt idx="8">
                  <c:v>72.78899927562577</c:v>
                </c:pt>
                <c:pt idx="9">
                  <c:v>75.957260033001887</c:v>
                </c:pt>
                <c:pt idx="10">
                  <c:v>78.636744811460602</c:v>
                </c:pt>
                <c:pt idx="11">
                  <c:v>82.848640836999294</c:v>
                </c:pt>
                <c:pt idx="12">
                  <c:v>86.338991814822819</c:v>
                </c:pt>
                <c:pt idx="13">
                  <c:v>91.753586709300549</c:v>
                </c:pt>
                <c:pt idx="14">
                  <c:v>91.883925125854418</c:v>
                </c:pt>
                <c:pt idx="15">
                  <c:v>93.403358707918485</c:v>
                </c:pt>
                <c:pt idx="16">
                  <c:v>96.911852254586378</c:v>
                </c:pt>
                <c:pt idx="17">
                  <c:v>99.112452524080695</c:v>
                </c:pt>
                <c:pt idx="18">
                  <c:v>99.817215059300608</c:v>
                </c:pt>
                <c:pt idx="19">
                  <c:v>100</c:v>
                </c:pt>
                <c:pt idx="20">
                  <c:v>98.945335980618964</c:v>
                </c:pt>
                <c:pt idx="21">
                  <c:v>99.26655285802498</c:v>
                </c:pt>
                <c:pt idx="22">
                  <c:v>101.35681675982266</c:v>
                </c:pt>
              </c:numCache>
            </c:numRef>
          </c:val>
          <c:smooth val="0"/>
          <c:extLst>
            <c:ext xmlns:c16="http://schemas.microsoft.com/office/drawing/2014/chart" uri="{C3380CC4-5D6E-409C-BE32-E72D297353CC}">
              <c16:uniqueId val="{00000000-4391-D643-910E-1CF55518B421}"/>
            </c:ext>
          </c:extLst>
        </c:ser>
        <c:ser>
          <c:idx val="1"/>
          <c:order val="1"/>
          <c:tx>
            <c:strRef>
              <c:f>'prix CI btp'!$A$4</c:f>
              <c:strCache>
                <c:ptCount val="1"/>
                <c:pt idx="0">
                  <c:v>CI produit</c:v>
                </c:pt>
              </c:strCache>
            </c:strRef>
          </c:tx>
          <c:spPr>
            <a:ln w="38100">
              <a:solidFill>
                <a:srgbClr val="993300"/>
              </a:solidFill>
              <a:prstDash val="solid"/>
            </a:ln>
          </c:spPr>
          <c:marker>
            <c:symbol val="dot"/>
            <c:size val="9"/>
            <c:spPr>
              <a:noFill/>
              <a:ln>
                <a:solidFill>
                  <a:srgbClr val="9933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btp'!$B$4:$X$4</c:f>
              <c:numCache>
                <c:formatCode>General</c:formatCode>
                <c:ptCount val="23"/>
                <c:pt idx="0">
                  <c:v>61.270576373482655</c:v>
                </c:pt>
                <c:pt idx="1">
                  <c:v>62.069291013711684</c:v>
                </c:pt>
                <c:pt idx="2">
                  <c:v>62.970282047857182</c:v>
                </c:pt>
                <c:pt idx="3">
                  <c:v>63.54612549894501</c:v>
                </c:pt>
                <c:pt idx="4">
                  <c:v>64.558606042730332</c:v>
                </c:pt>
                <c:pt idx="5">
                  <c:v>66.831580754611466</c:v>
                </c:pt>
                <c:pt idx="6">
                  <c:v>68.946411160342464</c:v>
                </c:pt>
                <c:pt idx="7">
                  <c:v>70.689413905681093</c:v>
                </c:pt>
                <c:pt idx="8">
                  <c:v>72.863578788396495</c:v>
                </c:pt>
                <c:pt idx="9">
                  <c:v>76.346027046453244</c:v>
                </c:pt>
                <c:pt idx="10">
                  <c:v>78.546096964912479</c:v>
                </c:pt>
                <c:pt idx="11">
                  <c:v>82.301736126996943</c:v>
                </c:pt>
                <c:pt idx="12">
                  <c:v>85.792716734051311</c:v>
                </c:pt>
                <c:pt idx="13">
                  <c:v>91.439542870668902</c:v>
                </c:pt>
                <c:pt idx="14">
                  <c:v>91.989488794490867</c:v>
                </c:pt>
                <c:pt idx="15">
                  <c:v>93.448547969491131</c:v>
                </c:pt>
                <c:pt idx="16">
                  <c:v>96.954436303189681</c:v>
                </c:pt>
                <c:pt idx="17">
                  <c:v>99.138414741083722</c:v>
                </c:pt>
                <c:pt idx="18">
                  <c:v>99.836334302583026</c:v>
                </c:pt>
                <c:pt idx="19">
                  <c:v>100</c:v>
                </c:pt>
                <c:pt idx="20">
                  <c:v>98.949503908770126</c:v>
                </c:pt>
                <c:pt idx="21">
                  <c:v>99.287702334805374</c:v>
                </c:pt>
                <c:pt idx="22">
                  <c:v>101.42926599922008</c:v>
                </c:pt>
              </c:numCache>
            </c:numRef>
          </c:val>
          <c:smooth val="0"/>
          <c:extLst>
            <c:ext xmlns:c16="http://schemas.microsoft.com/office/drawing/2014/chart" uri="{C3380CC4-5D6E-409C-BE32-E72D297353CC}">
              <c16:uniqueId val="{00000001-4391-D643-910E-1CF55518B421}"/>
            </c:ext>
          </c:extLst>
        </c:ser>
        <c:ser>
          <c:idx val="2"/>
          <c:order val="2"/>
          <c:tx>
            <c:strRef>
              <c:f>'prix CI btp'!$A$5</c:f>
              <c:strCache>
                <c:ptCount val="1"/>
                <c:pt idx="0">
                  <c:v>FBCF produit</c:v>
                </c:pt>
              </c:strCache>
            </c:strRef>
          </c:tx>
          <c:spPr>
            <a:ln w="38100">
              <a:solidFill>
                <a:srgbClr val="00FF00"/>
              </a:solidFill>
              <a:prstDash val="solid"/>
            </a:ln>
          </c:spPr>
          <c:marker>
            <c:symbol val="dot"/>
            <c:size val="9"/>
            <c:spPr>
              <a:noFill/>
              <a:ln>
                <a:solidFill>
                  <a:srgbClr val="00FF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btp'!$B$5:$X$5</c:f>
              <c:numCache>
                <c:formatCode>General</c:formatCode>
                <c:ptCount val="23"/>
                <c:pt idx="0">
                  <c:v>60.763513301496857</c:v>
                </c:pt>
                <c:pt idx="1">
                  <c:v>61.901887216909635</c:v>
                </c:pt>
                <c:pt idx="2">
                  <c:v>63.159750763513969</c:v>
                </c:pt>
                <c:pt idx="3">
                  <c:v>63.865287222942094</c:v>
                </c:pt>
                <c:pt idx="4">
                  <c:v>64.646455247415972</c:v>
                </c:pt>
                <c:pt idx="5">
                  <c:v>66.120138001511009</c:v>
                </c:pt>
                <c:pt idx="6">
                  <c:v>67.894981670328775</c:v>
                </c:pt>
                <c:pt idx="7">
                  <c:v>69.896460092443093</c:v>
                </c:pt>
                <c:pt idx="8">
                  <c:v>72.217247820643337</c:v>
                </c:pt>
                <c:pt idx="9">
                  <c:v>75.613563971233503</c:v>
                </c:pt>
                <c:pt idx="10">
                  <c:v>78.322448873981415</c:v>
                </c:pt>
                <c:pt idx="11">
                  <c:v>82.776024091686836</c:v>
                </c:pt>
                <c:pt idx="12">
                  <c:v>86.263246759848712</c:v>
                </c:pt>
                <c:pt idx="13">
                  <c:v>91.763962497694322</c:v>
                </c:pt>
                <c:pt idx="14">
                  <c:v>91.676969861331955</c:v>
                </c:pt>
                <c:pt idx="15">
                  <c:v>93.185245414991456</c:v>
                </c:pt>
                <c:pt idx="16">
                  <c:v>96.872195722329863</c:v>
                </c:pt>
                <c:pt idx="17">
                  <c:v>99.089260134921275</c:v>
                </c:pt>
                <c:pt idx="18">
                  <c:v>99.530229888214564</c:v>
                </c:pt>
                <c:pt idx="19">
                  <c:v>100</c:v>
                </c:pt>
                <c:pt idx="20">
                  <c:v>98.80291168274789</c:v>
                </c:pt>
                <c:pt idx="21">
                  <c:v>99.018525554190091</c:v>
                </c:pt>
                <c:pt idx="22">
                  <c:v>101.10183863617848</c:v>
                </c:pt>
              </c:numCache>
            </c:numRef>
          </c:val>
          <c:smooth val="0"/>
          <c:extLst>
            <c:ext xmlns:c16="http://schemas.microsoft.com/office/drawing/2014/chart" uri="{C3380CC4-5D6E-409C-BE32-E72D297353CC}">
              <c16:uniqueId val="{00000002-4391-D643-910E-1CF55518B421}"/>
            </c:ext>
          </c:extLst>
        </c:ser>
        <c:ser>
          <c:idx val="3"/>
          <c:order val="3"/>
          <c:tx>
            <c:strRef>
              <c:f>'prix CI btp'!$A$6</c:f>
              <c:strCache>
                <c:ptCount val="1"/>
                <c:pt idx="0">
                  <c:v>consommation finale produit</c:v>
                </c:pt>
              </c:strCache>
            </c:strRef>
          </c:tx>
          <c:spPr>
            <a:ln w="38100">
              <a:solidFill>
                <a:srgbClr val="FF00FF"/>
              </a:solidFill>
              <a:prstDash val="solid"/>
            </a:ln>
          </c:spPr>
          <c:marker>
            <c:symbol val="dot"/>
            <c:size val="9"/>
            <c:spPr>
              <a:noFill/>
              <a:ln>
                <a:solidFill>
                  <a:srgbClr val="FF00FF"/>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btp'!$B$6:$X$6</c:f>
              <c:numCache>
                <c:formatCode>General</c:formatCode>
                <c:ptCount val="23"/>
                <c:pt idx="0">
                  <c:v>61.361565674110778</c:v>
                </c:pt>
                <c:pt idx="1">
                  <c:v>63.416047724781926</c:v>
                </c:pt>
                <c:pt idx="2">
                  <c:v>64.66695017938315</c:v>
                </c:pt>
                <c:pt idx="3">
                  <c:v>65.887519714642835</c:v>
                </c:pt>
                <c:pt idx="4">
                  <c:v>65.470553413496802</c:v>
                </c:pt>
                <c:pt idx="5">
                  <c:v>62.777690072383614</c:v>
                </c:pt>
                <c:pt idx="6">
                  <c:v>65.076677663477682</c:v>
                </c:pt>
                <c:pt idx="7">
                  <c:v>67.712709672683147</c:v>
                </c:pt>
                <c:pt idx="8">
                  <c:v>69.920534349404875</c:v>
                </c:pt>
                <c:pt idx="9">
                  <c:v>72.379047412687257</c:v>
                </c:pt>
                <c:pt idx="10">
                  <c:v>75.161733353388925</c:v>
                </c:pt>
                <c:pt idx="11">
                  <c:v>78.292073617732726</c:v>
                </c:pt>
                <c:pt idx="12">
                  <c:v>81.481210707237821</c:v>
                </c:pt>
                <c:pt idx="13">
                  <c:v>84.400148669707036</c:v>
                </c:pt>
                <c:pt idx="14">
                  <c:v>86.699545474439248</c:v>
                </c:pt>
                <c:pt idx="15">
                  <c:v>88.524569023974166</c:v>
                </c:pt>
                <c:pt idx="16">
                  <c:v>90.590361139909874</c:v>
                </c:pt>
                <c:pt idx="17">
                  <c:v>94.204981263218869</c:v>
                </c:pt>
                <c:pt idx="18">
                  <c:v>96.350449464091483</c:v>
                </c:pt>
                <c:pt idx="19">
                  <c:v>100</c:v>
                </c:pt>
                <c:pt idx="20">
                  <c:v>101.53680390155381</c:v>
                </c:pt>
                <c:pt idx="21">
                  <c:v>102.73805343732302</c:v>
                </c:pt>
                <c:pt idx="22">
                  <c:v>104.42439243469538</c:v>
                </c:pt>
              </c:numCache>
            </c:numRef>
          </c:val>
          <c:smooth val="0"/>
          <c:extLst>
            <c:ext xmlns:c16="http://schemas.microsoft.com/office/drawing/2014/chart" uri="{C3380CC4-5D6E-409C-BE32-E72D297353CC}">
              <c16:uniqueId val="{00000003-4391-D643-910E-1CF55518B421}"/>
            </c:ext>
          </c:extLst>
        </c:ser>
        <c:ser>
          <c:idx val="4"/>
          <c:order val="4"/>
          <c:tx>
            <c:strRef>
              <c:f>'prix CI btp'!$A$7</c:f>
              <c:strCache>
                <c:ptCount val="1"/>
                <c:pt idx="0">
                  <c:v>VA branche </c:v>
                </c:pt>
              </c:strCache>
            </c:strRef>
          </c:tx>
          <c:spPr>
            <a:ln w="38100">
              <a:solidFill>
                <a:srgbClr val="0000FF"/>
              </a:solidFill>
              <a:prstDash val="solid"/>
            </a:ln>
          </c:spPr>
          <c:marker>
            <c:symbol val="dot"/>
            <c:size val="9"/>
            <c:spPr>
              <a:noFill/>
              <a:ln>
                <a:solidFill>
                  <a:srgbClr val="0000FF"/>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btp'!$B$7:$X$7</c:f>
              <c:numCache>
                <c:formatCode>General</c:formatCode>
                <c:ptCount val="23"/>
                <c:pt idx="0">
                  <c:v>50.992935583173775</c:v>
                </c:pt>
                <c:pt idx="1">
                  <c:v>51.521575389473355</c:v>
                </c:pt>
                <c:pt idx="2">
                  <c:v>53.142387947258605</c:v>
                </c:pt>
                <c:pt idx="3">
                  <c:v>53.894246250184452</c:v>
                </c:pt>
                <c:pt idx="4">
                  <c:v>54.733191505971597</c:v>
                </c:pt>
                <c:pt idx="5">
                  <c:v>55.788839298550016</c:v>
                </c:pt>
                <c:pt idx="6">
                  <c:v>57.267578967258153</c:v>
                </c:pt>
                <c:pt idx="7">
                  <c:v>59.956521191198611</c:v>
                </c:pt>
                <c:pt idx="8">
                  <c:v>63.06463485439015</c:v>
                </c:pt>
                <c:pt idx="9">
                  <c:v>66.594789976038072</c:v>
                </c:pt>
                <c:pt idx="10">
                  <c:v>69.09381608379789</c:v>
                </c:pt>
                <c:pt idx="11">
                  <c:v>74.096482242610946</c:v>
                </c:pt>
                <c:pt idx="12">
                  <c:v>78.560157871388981</c:v>
                </c:pt>
                <c:pt idx="13">
                  <c:v>86.282805691330893</c:v>
                </c:pt>
                <c:pt idx="14">
                  <c:v>87.758537847953662</c:v>
                </c:pt>
                <c:pt idx="15">
                  <c:v>89.422011813858134</c:v>
                </c:pt>
                <c:pt idx="16">
                  <c:v>94.111894276195372</c:v>
                </c:pt>
                <c:pt idx="17">
                  <c:v>97.361734094930668</c:v>
                </c:pt>
                <c:pt idx="18">
                  <c:v>98.943951552961764</c:v>
                </c:pt>
                <c:pt idx="19">
                  <c:v>100</c:v>
                </c:pt>
                <c:pt idx="20">
                  <c:v>98.519336838778429</c:v>
                </c:pt>
                <c:pt idx="21">
                  <c:v>99.919973541881618</c:v>
                </c:pt>
                <c:pt idx="22">
                  <c:v>102.68514656767812</c:v>
                </c:pt>
              </c:numCache>
            </c:numRef>
          </c:val>
          <c:smooth val="0"/>
          <c:extLst>
            <c:ext xmlns:c16="http://schemas.microsoft.com/office/drawing/2014/chart" uri="{C3380CC4-5D6E-409C-BE32-E72D297353CC}">
              <c16:uniqueId val="{00000004-4391-D643-910E-1CF55518B421}"/>
            </c:ext>
          </c:extLst>
        </c:ser>
        <c:ser>
          <c:idx val="5"/>
          <c:order val="5"/>
          <c:tx>
            <c:strRef>
              <c:f>'prix CI btp'!$A$8</c:f>
              <c:strCache>
                <c:ptCount val="1"/>
                <c:pt idx="0">
                  <c:v>CI branche</c:v>
                </c:pt>
              </c:strCache>
            </c:strRef>
          </c:tx>
          <c:spPr>
            <a:ln w="38100">
              <a:solidFill>
                <a:srgbClr val="FF6600"/>
              </a:solidFill>
              <a:prstDash val="solid"/>
            </a:ln>
          </c:spPr>
          <c:marker>
            <c:symbol val="dot"/>
            <c:size val="9"/>
            <c:spPr>
              <a:noFill/>
              <a:ln>
                <a:solidFill>
                  <a:srgbClr val="FF6600"/>
                </a:solidFill>
                <a:prstDash val="solid"/>
              </a:ln>
            </c:spPr>
          </c:marker>
          <c:cat>
            <c:numRef>
              <c:f>'prix CI btp'!$B$2:$X$2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btp'!$B$8:$X$8</c:f>
              <c:numCache>
                <c:formatCode>General</c:formatCode>
                <c:ptCount val="23"/>
                <c:pt idx="0">
                  <c:v>69.115433396611266</c:v>
                </c:pt>
                <c:pt idx="1">
                  <c:v>70.050305082429773</c:v>
                </c:pt>
                <c:pt idx="2">
                  <c:v>71.055551409608583</c:v>
                </c:pt>
                <c:pt idx="3">
                  <c:v>71.678748166213893</c:v>
                </c:pt>
                <c:pt idx="4">
                  <c:v>72.86195855233197</c:v>
                </c:pt>
                <c:pt idx="5">
                  <c:v>75.284743998160991</c:v>
                </c:pt>
                <c:pt idx="6">
                  <c:v>77.009477166073296</c:v>
                </c:pt>
                <c:pt idx="7">
                  <c:v>78.487689438006441</c:v>
                </c:pt>
                <c:pt idx="8">
                  <c:v>79.850176465379207</c:v>
                </c:pt>
                <c:pt idx="9">
                  <c:v>82.707322632124985</c:v>
                </c:pt>
                <c:pt idx="10">
                  <c:v>85.509416810668156</c:v>
                </c:pt>
                <c:pt idx="11">
                  <c:v>89.119463974775968</c:v>
                </c:pt>
                <c:pt idx="12">
                  <c:v>91.876149804784532</c:v>
                </c:pt>
                <c:pt idx="13">
                  <c:v>95.570467913951191</c:v>
                </c:pt>
                <c:pt idx="14">
                  <c:v>94.68468045006918</c:v>
                </c:pt>
                <c:pt idx="15">
                  <c:v>96.091119197267787</c:v>
                </c:pt>
                <c:pt idx="16">
                  <c:v>98.76838545206509</c:v>
                </c:pt>
                <c:pt idx="17">
                  <c:v>100.26981203570236</c:v>
                </c:pt>
                <c:pt idx="18">
                  <c:v>100.39030961252317</c:v>
                </c:pt>
                <c:pt idx="19">
                  <c:v>99.999999999999986</c:v>
                </c:pt>
                <c:pt idx="20">
                  <c:v>99.235237762970186</c:v>
                </c:pt>
                <c:pt idx="21">
                  <c:v>98.85373808466683</c:v>
                </c:pt>
                <c:pt idx="22">
                  <c:v>100.51291645652908</c:v>
                </c:pt>
              </c:numCache>
            </c:numRef>
          </c:val>
          <c:smooth val="0"/>
          <c:extLst>
            <c:ext xmlns:c16="http://schemas.microsoft.com/office/drawing/2014/chart" uri="{C3380CC4-5D6E-409C-BE32-E72D297353CC}">
              <c16:uniqueId val="{00000005-4391-D643-910E-1CF55518B421}"/>
            </c:ext>
          </c:extLst>
        </c:ser>
        <c:dLbls>
          <c:showLegendKey val="0"/>
          <c:showVal val="0"/>
          <c:showCatName val="0"/>
          <c:showSerName val="0"/>
          <c:showPercent val="0"/>
          <c:showBubbleSize val="0"/>
        </c:dLbls>
        <c:marker val="1"/>
        <c:smooth val="0"/>
        <c:axId val="1249758320"/>
        <c:axId val="1"/>
      </c:lineChart>
      <c:catAx>
        <c:axId val="1249758320"/>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ax val="110"/>
          <c:min val="50"/>
        </c:scaling>
        <c:delete val="0"/>
        <c:axPos val="l"/>
        <c:majorGridlines>
          <c:spPr>
            <a:ln w="12700">
              <a:solidFill>
                <a:srgbClr val="000000"/>
              </a:solidFill>
              <a:prstDash val="solid"/>
            </a:ln>
          </c:spPr>
        </c:majorGridlines>
        <c:numFmt formatCode="General" sourceLinked="0"/>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249758320"/>
        <c:crosses val="autoZero"/>
        <c:crossBetween val="midCat"/>
      </c:valAx>
      <c:spPr>
        <a:solidFill>
          <a:srgbClr val="C0C0C0"/>
        </a:solidFill>
        <a:ln w="12700">
          <a:solidFill>
            <a:srgbClr val="808080"/>
          </a:solidFill>
          <a:prstDash val="solid"/>
        </a:ln>
      </c:spPr>
    </c:plotArea>
    <c:legend>
      <c:legendPos val="r"/>
      <c:layout>
        <c:manualLayout>
          <c:xMode val="edge"/>
          <c:yMode val="edge"/>
          <c:x val="0.69689694883512043"/>
          <c:y val="0.35548028701640849"/>
          <c:w val="0.27969630906162907"/>
          <c:h val="0.21485072292200511"/>
        </c:manualLayout>
      </c:layout>
      <c:overlay val="0"/>
      <c:spPr>
        <a:solidFill>
          <a:srgbClr val="FFFFFF"/>
        </a:solidFill>
        <a:ln w="127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71393055863615E-2"/>
          <c:y val="5.1020492899149825E-2"/>
          <c:w val="0.54411851530349287"/>
          <c:h val="0.81632788638639719"/>
        </c:manualLayout>
      </c:layout>
      <c:lineChart>
        <c:grouping val="standard"/>
        <c:varyColors val="0"/>
        <c:ser>
          <c:idx val="0"/>
          <c:order val="0"/>
          <c:tx>
            <c:strRef>
              <c:f>'prix CI btp'!$A$31</c:f>
              <c:strCache>
                <c:ptCount val="1"/>
                <c:pt idx="0">
                  <c:v>CI branche (comptes nationaux)</c:v>
                </c:pt>
              </c:strCache>
            </c:strRef>
          </c:tx>
          <c:spPr>
            <a:ln w="38100">
              <a:solidFill>
                <a:srgbClr val="000000"/>
              </a:solidFill>
              <a:prstDash val="solid"/>
            </a:ln>
          </c:spPr>
          <c:marker>
            <c:symbol val="dot"/>
            <c:size val="9"/>
            <c:spPr>
              <a:noFill/>
              <a:ln>
                <a:solidFill>
                  <a:srgbClr val="000000"/>
                </a:solidFill>
                <a:prstDash val="solid"/>
              </a:ln>
            </c:spPr>
          </c:marker>
          <c:cat>
            <c:numRef>
              <c:f>'prix CI btp'!$B$30:$X$30</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btp'!$B$31:$X$31</c:f>
              <c:numCache>
                <c:formatCode>General</c:formatCode>
                <c:ptCount val="23"/>
                <c:pt idx="0">
                  <c:v>69.115433396611266</c:v>
                </c:pt>
                <c:pt idx="1">
                  <c:v>70.050305082429773</c:v>
                </c:pt>
                <c:pt idx="2">
                  <c:v>71.055551409608583</c:v>
                </c:pt>
                <c:pt idx="3">
                  <c:v>71.678748166213893</c:v>
                </c:pt>
                <c:pt idx="4">
                  <c:v>72.86195855233197</c:v>
                </c:pt>
                <c:pt idx="5">
                  <c:v>75.284743998160991</c:v>
                </c:pt>
                <c:pt idx="6">
                  <c:v>77.009477166073296</c:v>
                </c:pt>
                <c:pt idx="7">
                  <c:v>78.487689438006441</c:v>
                </c:pt>
                <c:pt idx="8">
                  <c:v>79.850176465379207</c:v>
                </c:pt>
                <c:pt idx="9">
                  <c:v>82.707322632124985</c:v>
                </c:pt>
                <c:pt idx="10">
                  <c:v>85.509416810668156</c:v>
                </c:pt>
                <c:pt idx="11">
                  <c:v>89.119463974775968</c:v>
                </c:pt>
                <c:pt idx="12">
                  <c:v>91.876149804784532</c:v>
                </c:pt>
                <c:pt idx="13">
                  <c:v>95.570467913951191</c:v>
                </c:pt>
                <c:pt idx="14">
                  <c:v>94.68468045006918</c:v>
                </c:pt>
                <c:pt idx="15">
                  <c:v>96.091119197267787</c:v>
                </c:pt>
                <c:pt idx="16">
                  <c:v>98.76838545206509</c:v>
                </c:pt>
                <c:pt idx="17">
                  <c:v>100.26981203570236</c:v>
                </c:pt>
                <c:pt idx="18">
                  <c:v>100.39030961252317</c:v>
                </c:pt>
                <c:pt idx="19">
                  <c:v>99.999999999999986</c:v>
                </c:pt>
                <c:pt idx="20">
                  <c:v>99.235237762970186</c:v>
                </c:pt>
                <c:pt idx="21">
                  <c:v>98.85373808466683</c:v>
                </c:pt>
                <c:pt idx="22">
                  <c:v>100.51291645652908</c:v>
                </c:pt>
              </c:numCache>
            </c:numRef>
          </c:val>
          <c:smooth val="0"/>
          <c:extLst>
            <c:ext xmlns:c16="http://schemas.microsoft.com/office/drawing/2014/chart" uri="{C3380CC4-5D6E-409C-BE32-E72D297353CC}">
              <c16:uniqueId val="{00000000-FD2F-214F-90E2-84ECCDCA1AC9}"/>
            </c:ext>
          </c:extLst>
        </c:ser>
        <c:ser>
          <c:idx val="1"/>
          <c:order val="1"/>
          <c:tx>
            <c:strRef>
              <c:f>'prix CI btp'!$A$32</c:f>
              <c:strCache>
                <c:ptCount val="1"/>
                <c:pt idx="0">
                  <c:v>CI branche recalculé avec l'indice de coûts dont l'index matériaux (Materials costs in construction of buildings (group 41.2)) </c:v>
                </c:pt>
              </c:strCache>
            </c:strRef>
          </c:tx>
          <c:spPr>
            <a:ln w="38100">
              <a:solidFill>
                <a:srgbClr val="00FF00"/>
              </a:solidFill>
              <a:prstDash val="solid"/>
            </a:ln>
          </c:spPr>
          <c:marker>
            <c:symbol val="dot"/>
            <c:size val="9"/>
            <c:spPr>
              <a:noFill/>
              <a:ln>
                <a:solidFill>
                  <a:srgbClr val="00FF00"/>
                </a:solidFill>
                <a:prstDash val="solid"/>
              </a:ln>
            </c:spPr>
          </c:marker>
          <c:cat>
            <c:numRef>
              <c:f>'prix CI btp'!$B$30:$X$30</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'prix CI btp'!$B$32:$X$32</c:f>
              <c:numCache>
                <c:formatCode>General</c:formatCode>
                <c:ptCount val="23"/>
                <c:pt idx="0">
                  <c:v>68.359015406641845</c:v>
                </c:pt>
                <c:pt idx="1">
                  <c:v>69.270097903230678</c:v>
                </c:pt>
                <c:pt idx="2">
                  <c:v>70.150203362473064</c:v>
                </c:pt>
                <c:pt idx="3">
                  <c:v>70.903030092462444</c:v>
                </c:pt>
                <c:pt idx="4">
                  <c:v>71.301236029129896</c:v>
                </c:pt>
                <c:pt idx="5">
                  <c:v>73.944431016449613</c:v>
                </c:pt>
                <c:pt idx="6">
                  <c:v>76.05154355579954</c:v>
                </c:pt>
                <c:pt idx="7">
                  <c:v>77.404164849671247</c:v>
                </c:pt>
                <c:pt idx="8">
                  <c:v>78.7704500145975</c:v>
                </c:pt>
                <c:pt idx="9">
                  <c:v>82.306189671942192</c:v>
                </c:pt>
                <c:pt idx="10">
                  <c:v>83.944920302875786</c:v>
                </c:pt>
                <c:pt idx="11">
                  <c:v>88.198597633717881</c:v>
                </c:pt>
                <c:pt idx="12">
                  <c:v>91.76902722394783</c:v>
                </c:pt>
                <c:pt idx="13">
                  <c:v>95.870742096761802</c:v>
                </c:pt>
                <c:pt idx="14">
                  <c:v>94.394224645377406</c:v>
                </c:pt>
                <c:pt idx="15">
                  <c:v>96.028111960971401</c:v>
                </c:pt>
                <c:pt idx="16">
                  <c:v>99.385676453375851</c:v>
                </c:pt>
                <c:pt idx="17">
                  <c:v>100.87732136981197</c:v>
                </c:pt>
                <c:pt idx="18">
                  <c:v>100.41454711377499</c:v>
                </c:pt>
                <c:pt idx="19">
                  <c:v>100</c:v>
                </c:pt>
                <c:pt idx="20">
                  <c:v>98.684460180264466</c:v>
                </c:pt>
                <c:pt idx="21">
                  <c:v>97.663857622280517</c:v>
                </c:pt>
                <c:pt idx="22">
                  <c:v>99.536005585944253</c:v>
                </c:pt>
              </c:numCache>
            </c:numRef>
          </c:val>
          <c:smooth val="0"/>
          <c:extLst>
            <c:ext xmlns:c16="http://schemas.microsoft.com/office/drawing/2014/chart" uri="{C3380CC4-5D6E-409C-BE32-E72D297353CC}">
              <c16:uniqueId val="{00000001-FD2F-214F-90E2-84ECCDCA1AC9}"/>
            </c:ext>
          </c:extLst>
        </c:ser>
        <c:dLbls>
          <c:showLegendKey val="0"/>
          <c:showVal val="0"/>
          <c:showCatName val="0"/>
          <c:showSerName val="0"/>
          <c:showPercent val="0"/>
          <c:showBubbleSize val="0"/>
        </c:dLbls>
        <c:marker val="1"/>
        <c:smooth val="0"/>
        <c:axId val="1204256704"/>
        <c:axId val="1"/>
      </c:lineChart>
      <c:catAx>
        <c:axId val="1204256704"/>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1125" b="0" i="0" u="none" strike="noStrike" baseline="0">
                <a:solidFill>
                  <a:srgbClr val="000000"/>
                </a:solidFill>
                <a:latin typeface="Arial"/>
                <a:ea typeface="Arial"/>
                <a:cs typeface="Arial"/>
              </a:defRPr>
            </a:pPr>
            <a:endParaRPr lang="fr-FR"/>
          </a:p>
        </c:txPr>
        <c:crossAx val="1"/>
        <c:crosses val="autoZero"/>
        <c:auto val="1"/>
        <c:lblAlgn val="ctr"/>
        <c:lblOffset val="100"/>
        <c:tickLblSkip val="2"/>
        <c:tickMarkSkip val="1"/>
        <c:noMultiLvlLbl val="0"/>
      </c:catAx>
      <c:valAx>
        <c:axId val="1"/>
        <c:scaling>
          <c:orientation val="minMax"/>
          <c:max val="105"/>
          <c:min val="65"/>
        </c:scaling>
        <c:delete val="0"/>
        <c:axPos val="l"/>
        <c:majorGridlines>
          <c:spPr>
            <a:ln w="12700">
              <a:solidFill>
                <a:srgbClr val="000000"/>
              </a:solidFill>
              <a:prstDash val="solid"/>
            </a:ln>
          </c:spPr>
        </c:majorGridlines>
        <c:numFmt formatCode="General" sourceLinked="0"/>
        <c:majorTickMark val="out"/>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1204256704"/>
        <c:crosses val="autoZero"/>
        <c:crossBetween val="midCat"/>
      </c:valAx>
      <c:spPr>
        <a:solidFill>
          <a:srgbClr val="C0C0C0"/>
        </a:solidFill>
        <a:ln w="12700">
          <a:solidFill>
            <a:srgbClr val="808080"/>
          </a:solidFill>
          <a:prstDash val="solid"/>
        </a:ln>
      </c:spPr>
    </c:plotArea>
    <c:legend>
      <c:legendPos val="r"/>
      <c:layout>
        <c:manualLayout>
          <c:xMode val="edge"/>
          <c:yMode val="edge"/>
          <c:x val="0.66285685354040436"/>
          <c:y val="0.30223217323948215"/>
          <c:w val="0.31035494298712574"/>
          <c:h val="0.3200105363712164"/>
        </c:manualLayout>
      </c:layout>
      <c:overlay val="0"/>
      <c:spPr>
        <a:solidFill>
          <a:srgbClr val="FFFFFF"/>
        </a:solidFill>
        <a:ln w="12700">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20858895705528E-2"/>
          <c:y val="3.4482758620689655E-2"/>
          <c:w val="0.59202453987730064"/>
          <c:h val="0.87931034482758619"/>
        </c:manualLayout>
      </c:layout>
      <c:scatterChart>
        <c:scatterStyle val="smoothMarker"/>
        <c:varyColors val="0"/>
        <c:ser>
          <c:idx val="0"/>
          <c:order val="0"/>
          <c:tx>
            <c:strRef>
              <c:f>productivité!$B$54</c:f>
              <c:strCache>
                <c:ptCount val="1"/>
                <c:pt idx="0">
                  <c:v>productivité horaire de la construction</c:v>
                </c:pt>
              </c:strCache>
            </c:strRef>
          </c:tx>
          <c:marker>
            <c:symbol val="none"/>
          </c:marker>
          <c:xVal>
            <c:numRef>
              <c:f>productivité!$C$53:$Z$53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productivité!$C$54:$Z$54</c:f>
              <c:numCache>
                <c:formatCode>#,##0.0</c:formatCode>
                <c:ptCount val="24"/>
                <c:pt idx="0">
                  <c:v>42.612265440552477</c:v>
                </c:pt>
                <c:pt idx="1">
                  <c:v>41.960477202022517</c:v>
                </c:pt>
                <c:pt idx="2">
                  <c:v>41.197587427027393</c:v>
                </c:pt>
                <c:pt idx="3">
                  <c:v>41.527339382131935</c:v>
                </c:pt>
                <c:pt idx="4">
                  <c:v>42.662949605539012</c:v>
                </c:pt>
                <c:pt idx="5">
                  <c:v>44.337015614847985</c:v>
                </c:pt>
                <c:pt idx="6">
                  <c:v>45.738160127537064</c:v>
                </c:pt>
                <c:pt idx="7">
                  <c:v>45.085387266599831</c:v>
                </c:pt>
                <c:pt idx="8">
                  <c:v>44.661704574591553</c:v>
                </c:pt>
                <c:pt idx="9">
                  <c:v>43.73379105507874</c:v>
                </c:pt>
                <c:pt idx="10">
                  <c:v>43.16580406657063</c:v>
                </c:pt>
                <c:pt idx="11">
                  <c:v>42.894647953723407</c:v>
                </c:pt>
                <c:pt idx="12">
                  <c:v>42.064958978319474</c:v>
                </c:pt>
                <c:pt idx="13">
                  <c:v>40.258853648159992</c:v>
                </c:pt>
                <c:pt idx="14">
                  <c:v>38.223320346154317</c:v>
                </c:pt>
                <c:pt idx="15">
                  <c:v>37.79120459598596</c:v>
                </c:pt>
                <c:pt idx="16">
                  <c:v>36.700989933846031</c:v>
                </c:pt>
                <c:pt idx="17">
                  <c:v>35.138520563702848</c:v>
                </c:pt>
                <c:pt idx="18">
                  <c:v>35.952614819422436</c:v>
                </c:pt>
                <c:pt idx="19">
                  <c:v>35.31612682067896</c:v>
                </c:pt>
                <c:pt idx="20">
                  <c:v>35.903967132066235</c:v>
                </c:pt>
                <c:pt idx="21">
                  <c:v>36.505810158596816</c:v>
                </c:pt>
                <c:pt idx="22">
                  <c:v>37.974301016805825</c:v>
                </c:pt>
                <c:pt idx="23">
                  <c:v>38.062437769811687</c:v>
                </c:pt>
              </c:numCache>
            </c:numRef>
          </c:yVal>
          <c:smooth val="1"/>
          <c:extLst>
            <c:ext xmlns:c16="http://schemas.microsoft.com/office/drawing/2014/chart" uri="{C3380CC4-5D6E-409C-BE32-E72D297353CC}">
              <c16:uniqueId val="{00000000-092D-D34E-A158-272350C63103}"/>
            </c:ext>
          </c:extLst>
        </c:ser>
        <c:ser>
          <c:idx val="1"/>
          <c:order val="1"/>
          <c:tx>
            <c:strRef>
              <c:f>productivité!$B$55</c:f>
              <c:strCache>
                <c:ptCount val="1"/>
                <c:pt idx="0">
                  <c:v>indice base 100 en 2014</c:v>
                </c:pt>
              </c:strCache>
            </c:strRef>
          </c:tx>
          <c:marker>
            <c:symbol val="none"/>
          </c:marker>
          <c:xVal>
            <c:numRef>
              <c:f>productivité!$C$53:$Z$53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productivité!$C$55:$Z$55</c:f>
              <c:numCache>
                <c:formatCode>#,##0.0</c:formatCode>
                <c:ptCount val="24"/>
                <c:pt idx="0">
                  <c:v>120.65950962550441</c:v>
                </c:pt>
                <c:pt idx="1">
                  <c:v>118.8139271757656</c:v>
                </c:pt>
                <c:pt idx="2">
                  <c:v>116.6537532165181</c:v>
                </c:pt>
                <c:pt idx="3">
                  <c:v>117.58746816430636</c:v>
                </c:pt>
                <c:pt idx="4">
                  <c:v>120.80302526424899</c:v>
                </c:pt>
                <c:pt idx="5">
                  <c:v>125.54325631452582</c:v>
                </c:pt>
                <c:pt idx="6">
                  <c:v>129.51069170120775</c:v>
                </c:pt>
                <c:pt idx="7">
                  <c:v>127.66232122657513</c:v>
                </c:pt>
                <c:pt idx="8">
                  <c:v>126.46263504875736</c:v>
                </c:pt>
                <c:pt idx="9">
                  <c:v>123.83518520346605</c:v>
                </c:pt>
                <c:pt idx="10">
                  <c:v>122.22689165703011</c:v>
                </c:pt>
                <c:pt idx="11">
                  <c:v>121.45909479690431</c:v>
                </c:pt>
                <c:pt idx="12">
                  <c:v>119.10977438694894</c:v>
                </c:pt>
                <c:pt idx="13">
                  <c:v>113.99566507555657</c:v>
                </c:pt>
                <c:pt idx="14">
                  <c:v>108.23191495555817</c:v>
                </c:pt>
                <c:pt idx="15">
                  <c:v>107.00835000359594</c:v>
                </c:pt>
                <c:pt idx="16">
                  <c:v>103.92133350352616</c:v>
                </c:pt>
                <c:pt idx="17">
                  <c:v>99.497095879517232</c:v>
                </c:pt>
                <c:pt idx="18">
                  <c:v>101.80225878668776</c:v>
                </c:pt>
                <c:pt idx="19">
                  <c:v>100</c:v>
                </c:pt>
                <c:pt idx="20">
                  <c:v>101.66450957199268</c:v>
                </c:pt>
                <c:pt idx="21">
                  <c:v>103.36866877831362</c:v>
                </c:pt>
                <c:pt idx="22">
                  <c:v>107.52679989406539</c:v>
                </c:pt>
                <c:pt idx="23">
                  <c:v>107.77636506709069</c:v>
                </c:pt>
              </c:numCache>
            </c:numRef>
          </c:yVal>
          <c:smooth val="1"/>
          <c:extLst>
            <c:ext xmlns:c16="http://schemas.microsoft.com/office/drawing/2014/chart" uri="{C3380CC4-5D6E-409C-BE32-E72D297353CC}">
              <c16:uniqueId val="{00000001-092D-D34E-A158-272350C63103}"/>
            </c:ext>
          </c:extLst>
        </c:ser>
        <c:dLbls>
          <c:showLegendKey val="0"/>
          <c:showVal val="0"/>
          <c:showCatName val="0"/>
          <c:showSerName val="0"/>
          <c:showPercent val="0"/>
          <c:showBubbleSize val="0"/>
        </c:dLbls>
        <c:axId val="1262938784"/>
        <c:axId val="1"/>
      </c:scatterChart>
      <c:valAx>
        <c:axId val="12629387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crossBetween val="midCat"/>
      </c:val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62938784"/>
        <c:crosses val="autoZero"/>
        <c:crossBetween val="midCat"/>
      </c:valAx>
    </c:plotArea>
    <c:legend>
      <c:legendPos val="r"/>
      <c:layout>
        <c:manualLayout>
          <c:xMode val="edge"/>
          <c:yMode val="edge"/>
          <c:x val="0.73431365560495199"/>
          <c:y val="0.40001336911491292"/>
          <c:w val="0.23878659216493547"/>
          <c:h val="0.19355485602334496"/>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190500</xdr:colOff>
      <xdr:row>1</xdr:row>
      <xdr:rowOff>0</xdr:rowOff>
    </xdr:from>
    <xdr:to>
      <xdr:col>16</xdr:col>
      <xdr:colOff>368300</xdr:colOff>
      <xdr:row>43</xdr:row>
      <xdr:rowOff>63500</xdr:rowOff>
    </xdr:to>
    <xdr:graphicFrame macro="">
      <xdr:nvGraphicFramePr>
        <xdr:cNvPr id="43106" name="Chart 2">
          <a:extLst>
            <a:ext uri="{FF2B5EF4-FFF2-40B4-BE49-F238E27FC236}">
              <a16:creationId xmlns:a16="http://schemas.microsoft.com/office/drawing/2014/main" id="{D043DE79-B816-D24C-92BF-A1169372A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29</xdr:row>
      <xdr:rowOff>88900</xdr:rowOff>
    </xdr:from>
    <xdr:to>
      <xdr:col>11</xdr:col>
      <xdr:colOff>520700</xdr:colOff>
      <xdr:row>38</xdr:row>
      <xdr:rowOff>76200</xdr:rowOff>
    </xdr:to>
    <xdr:sp macro="" textlink="">
      <xdr:nvSpPr>
        <xdr:cNvPr id="43107" name="Line 3">
          <a:extLst>
            <a:ext uri="{FF2B5EF4-FFF2-40B4-BE49-F238E27FC236}">
              <a16:creationId xmlns:a16="http://schemas.microsoft.com/office/drawing/2014/main" id="{130D3C1D-0F59-814D-863A-1556D337B259}"/>
            </a:ext>
          </a:extLst>
        </xdr:cNvPr>
        <xdr:cNvSpPr>
          <a:spLocks noChangeShapeType="1"/>
        </xdr:cNvSpPr>
      </xdr:nvSpPr>
      <xdr:spPr bwMode="auto">
        <a:xfrm flipV="1">
          <a:off x="12026900" y="4876800"/>
          <a:ext cx="330200" cy="1473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635000</xdr:colOff>
      <xdr:row>31</xdr:row>
      <xdr:rowOff>139700</xdr:rowOff>
    </xdr:from>
    <xdr:to>
      <xdr:col>12</xdr:col>
      <xdr:colOff>76200</xdr:colOff>
      <xdr:row>41</xdr:row>
      <xdr:rowOff>63500</xdr:rowOff>
    </xdr:to>
    <xdr:sp macro="" textlink="">
      <xdr:nvSpPr>
        <xdr:cNvPr id="43108" name="Line 4">
          <a:extLst>
            <a:ext uri="{FF2B5EF4-FFF2-40B4-BE49-F238E27FC236}">
              <a16:creationId xmlns:a16="http://schemas.microsoft.com/office/drawing/2014/main" id="{4FEF426C-9E06-0844-BB8A-D907CD8F16B0}"/>
            </a:ext>
          </a:extLst>
        </xdr:cNvPr>
        <xdr:cNvSpPr>
          <a:spLocks noChangeShapeType="1"/>
        </xdr:cNvSpPr>
      </xdr:nvSpPr>
      <xdr:spPr bwMode="auto">
        <a:xfrm flipV="1">
          <a:off x="12471400" y="5257800"/>
          <a:ext cx="266700" cy="157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292100</xdr:colOff>
      <xdr:row>9</xdr:row>
      <xdr:rowOff>12700</xdr:rowOff>
    </xdr:from>
    <xdr:to>
      <xdr:col>25</xdr:col>
      <xdr:colOff>63500</xdr:colOff>
      <xdr:row>31</xdr:row>
      <xdr:rowOff>63500</xdr:rowOff>
    </xdr:to>
    <xdr:graphicFrame macro="">
      <xdr:nvGraphicFramePr>
        <xdr:cNvPr id="43109" name="Chart 5">
          <a:extLst>
            <a:ext uri="{FF2B5EF4-FFF2-40B4-BE49-F238E27FC236}">
              <a16:creationId xmlns:a16="http://schemas.microsoft.com/office/drawing/2014/main" id="{AAED4DF7-93F3-724D-8077-4031D8B42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1104900</xdr:colOff>
      <xdr:row>69</xdr:row>
      <xdr:rowOff>76200</xdr:rowOff>
    </xdr:from>
    <xdr:to>
      <xdr:col>5</xdr:col>
      <xdr:colOff>736600</xdr:colOff>
      <xdr:row>102</xdr:row>
      <xdr:rowOff>127000</xdr:rowOff>
    </xdr:to>
    <xdr:graphicFrame macro="">
      <xdr:nvGraphicFramePr>
        <xdr:cNvPr id="43110" name="Chart 6">
          <a:extLst>
            <a:ext uri="{FF2B5EF4-FFF2-40B4-BE49-F238E27FC236}">
              <a16:creationId xmlns:a16="http://schemas.microsoft.com/office/drawing/2014/main" id="{31209AFC-5ADC-584B-A269-F54057FE2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177800</xdr:colOff>
      <xdr:row>69</xdr:row>
      <xdr:rowOff>101600</xdr:rowOff>
    </xdr:from>
    <xdr:to>
      <xdr:col>13</xdr:col>
      <xdr:colOff>774700</xdr:colOff>
      <xdr:row>93</xdr:row>
      <xdr:rowOff>152400</xdr:rowOff>
    </xdr:to>
    <xdr:graphicFrame macro="">
      <xdr:nvGraphicFramePr>
        <xdr:cNvPr id="43111" name="Chart 7">
          <a:extLst>
            <a:ext uri="{FF2B5EF4-FFF2-40B4-BE49-F238E27FC236}">
              <a16:creationId xmlns:a16="http://schemas.microsoft.com/office/drawing/2014/main" id="{B4AECD58-4DB5-E747-974F-7DA2B3DD2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0.5284</cdr:x>
      <cdr:y>0.45907</cdr:y>
    </cdr:from>
    <cdr:to>
      <cdr:x>0.55704</cdr:x>
      <cdr:y>0.73494</cdr:y>
    </cdr:to>
    <cdr:sp macro="" textlink="">
      <cdr:nvSpPr>
        <cdr:cNvPr id="44033" name="Line 1"/>
        <cdr:cNvSpPr>
          <a:spLocks xmlns:a="http://schemas.openxmlformats.org/drawingml/2006/main" noChangeShapeType="1"/>
        </cdr:cNvSpPr>
      </cdr:nvSpPr>
      <cdr:spPr bwMode="auto">
        <a:xfrm xmlns:a="http://schemas.openxmlformats.org/drawingml/2006/main" flipV="1">
          <a:off x="4150951" y="3106789"/>
          <a:ext cx="217417" cy="18860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0.59384</cdr:x>
      <cdr:y>0.62893</cdr:y>
    </cdr:from>
    <cdr:to>
      <cdr:x>0.61632</cdr:x>
      <cdr:y>0.74776</cdr:y>
    </cdr:to>
    <cdr:sp macro="" textlink="">
      <cdr:nvSpPr>
        <cdr:cNvPr id="44034" name="Line 2"/>
        <cdr:cNvSpPr>
          <a:spLocks xmlns:a="http://schemas.openxmlformats.org/drawingml/2006/main" noChangeShapeType="1"/>
        </cdr:cNvSpPr>
      </cdr:nvSpPr>
      <cdr:spPr bwMode="auto">
        <a:xfrm xmlns:a="http://schemas.openxmlformats.org/drawingml/2006/main" flipV="1">
          <a:off x="4643507" y="4249611"/>
          <a:ext cx="171241" cy="8329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0.73735</cdr:x>
      <cdr:y>0.0859</cdr:y>
    </cdr:from>
    <cdr:to>
      <cdr:x>0.92256</cdr:x>
      <cdr:y>0.32278</cdr:y>
    </cdr:to>
    <cdr:sp macro="" textlink="">
      <cdr:nvSpPr>
        <cdr:cNvPr id="45057" name="Rectangle 1"/>
        <cdr:cNvSpPr>
          <a:spLocks xmlns:a="http://schemas.openxmlformats.org/drawingml/2006/main" noChangeArrowheads="1"/>
        </cdr:cNvSpPr>
      </cdr:nvSpPr>
      <cdr:spPr bwMode="auto">
        <a:xfrm xmlns:a="http://schemas.openxmlformats.org/drawingml/2006/main">
          <a:off x="4360739" y="307882"/>
          <a:ext cx="1084735" cy="86665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1">
            <a:defRPr sz="1000"/>
          </a:pPr>
          <a:r>
            <a:rPr lang="fr-FR" sz="1400" b="1" i="0" strike="noStrike">
              <a:solidFill>
                <a:srgbClr val="000000"/>
              </a:solidFill>
              <a:latin typeface="Arial"/>
              <a:cs typeface="Arial"/>
            </a:rPr>
            <a:t>produits de l'énergie</a:t>
          </a:r>
        </a:p>
      </cdr:txBody>
    </cdr:sp>
  </cdr:relSizeAnchor>
</c:userShapes>
</file>

<file path=xl/drawings/drawing4.xml><?xml version="1.0" encoding="utf-8"?>
<c:userShapes xmlns:c="http://schemas.openxmlformats.org/drawingml/2006/chart">
  <cdr:relSizeAnchor xmlns:cdr="http://schemas.openxmlformats.org/drawingml/2006/chartDrawing">
    <cdr:from>
      <cdr:x>0.67857</cdr:x>
      <cdr:y>0.06965</cdr:y>
    </cdr:from>
    <cdr:to>
      <cdr:x>0.91371</cdr:x>
      <cdr:y>0.29775</cdr:y>
    </cdr:to>
    <cdr:sp macro="" textlink="">
      <cdr:nvSpPr>
        <cdr:cNvPr id="46081" name="Rectangle 1"/>
        <cdr:cNvSpPr>
          <a:spLocks xmlns:a="http://schemas.openxmlformats.org/drawingml/2006/main" noChangeArrowheads="1"/>
        </cdr:cNvSpPr>
      </cdr:nvSpPr>
      <cdr:spPr bwMode="auto">
        <a:xfrm xmlns:a="http://schemas.openxmlformats.org/drawingml/2006/main">
          <a:off x="4006894" y="270142"/>
          <a:ext cx="1383473" cy="89660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1">
            <a:defRPr sz="1000"/>
          </a:pPr>
          <a:r>
            <a:rPr lang="fr-FR" sz="1400" b="1" i="0" strike="noStrike">
              <a:solidFill>
                <a:srgbClr val="000000"/>
              </a:solidFill>
              <a:latin typeface="Arial"/>
              <a:cs typeface="Arial"/>
            </a:rPr>
            <a:t>cokéfaction - raffinage</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228600</xdr:colOff>
      <xdr:row>36</xdr:row>
      <xdr:rowOff>63500</xdr:rowOff>
    </xdr:from>
    <xdr:to>
      <xdr:col>11</xdr:col>
      <xdr:colOff>228600</xdr:colOff>
      <xdr:row>75</xdr:row>
      <xdr:rowOff>127000</xdr:rowOff>
    </xdr:to>
    <xdr:graphicFrame macro="">
      <xdr:nvGraphicFramePr>
        <xdr:cNvPr id="14383" name="Chart 1">
          <a:extLst>
            <a:ext uri="{FF2B5EF4-FFF2-40B4-BE49-F238E27FC236}">
              <a16:creationId xmlns:a16="http://schemas.microsoft.com/office/drawing/2014/main" id="{982EE339-10FA-924F-9F2D-CDF9C0E98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38</xdr:row>
      <xdr:rowOff>139700</xdr:rowOff>
    </xdr:from>
    <xdr:to>
      <xdr:col>19</xdr:col>
      <xdr:colOff>584200</xdr:colOff>
      <xdr:row>73</xdr:row>
      <xdr:rowOff>76200</xdr:rowOff>
    </xdr:to>
    <xdr:graphicFrame macro="">
      <xdr:nvGraphicFramePr>
        <xdr:cNvPr id="14384" name="Chart 2">
          <a:extLst>
            <a:ext uri="{FF2B5EF4-FFF2-40B4-BE49-F238E27FC236}">
              <a16:creationId xmlns:a16="http://schemas.microsoft.com/office/drawing/2014/main" id="{E57EB30A-8CAA-FF4F-A115-D0B626F48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342900</xdr:colOff>
      <xdr:row>54</xdr:row>
      <xdr:rowOff>127000</xdr:rowOff>
    </xdr:from>
    <xdr:to>
      <xdr:col>26</xdr:col>
      <xdr:colOff>914400</xdr:colOff>
      <xdr:row>78</xdr:row>
      <xdr:rowOff>101600</xdr:rowOff>
    </xdr:to>
    <xdr:graphicFrame macro="">
      <xdr:nvGraphicFramePr>
        <xdr:cNvPr id="17431" name="Graphique 1">
          <a:extLst>
            <a:ext uri="{FF2B5EF4-FFF2-40B4-BE49-F238E27FC236}">
              <a16:creationId xmlns:a16="http://schemas.microsoft.com/office/drawing/2014/main" id="{2B5DF567-F1E1-724E-9D4C-D4958E5B7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tabSelected="1" workbookViewId="0">
      <pane xSplit="2" ySplit="3" topLeftCell="W4" activePane="bottomRight" state="frozen"/>
      <selection pane="topRight" activeCell="U1" sqref="U1"/>
      <selection pane="bottomLeft" activeCell="A46" sqref="A46"/>
      <selection pane="bottomRight" activeCell="B26" sqref="B26"/>
    </sheetView>
  </sheetViews>
  <sheetFormatPr baseColWidth="10" defaultColWidth="10.6640625" defaultRowHeight="13" x14ac:dyDescent="0.15"/>
  <cols>
    <col min="1" max="1" width="10.6640625" customWidth="1"/>
    <col min="2" max="2" width="85.83203125" customWidth="1"/>
  </cols>
  <sheetData>
    <row r="1" spans="1:27" x14ac:dyDescent="0.15">
      <c r="A1" s="1" t="s">
        <v>0</v>
      </c>
    </row>
    <row r="3" spans="1:27"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60.903199999999998</v>
      </c>
      <c r="D4" s="4">
        <v>62.451108999999995</v>
      </c>
      <c r="E4" s="4">
        <v>63.403398000000003</v>
      </c>
      <c r="F4" s="4">
        <v>63.484971999999999</v>
      </c>
      <c r="G4" s="4">
        <v>61.692803999999995</v>
      </c>
      <c r="H4" s="4">
        <v>63.192961000000004</v>
      </c>
      <c r="I4" s="4">
        <v>64.809195000000003</v>
      </c>
      <c r="J4" s="4">
        <v>64.800106999999997</v>
      </c>
      <c r="K4" s="4">
        <v>63.936211999999998</v>
      </c>
      <c r="L4" s="4">
        <v>64.470878999999996</v>
      </c>
      <c r="M4" s="4">
        <v>64.477095000000006</v>
      </c>
      <c r="N4" s="4">
        <v>62.109923000000002</v>
      </c>
      <c r="O4" s="4">
        <v>68.202691999999999</v>
      </c>
      <c r="P4" s="4">
        <v>69.723416999999998</v>
      </c>
      <c r="Q4" s="4">
        <v>63.863999999999997</v>
      </c>
      <c r="R4" s="4">
        <v>70.007000000000005</v>
      </c>
      <c r="S4" s="4">
        <v>74.680000000000007</v>
      </c>
      <c r="T4" s="4">
        <v>78.781000000000006</v>
      </c>
      <c r="U4" s="4">
        <v>75.975999999999999</v>
      </c>
      <c r="V4" s="4">
        <v>76.61</v>
      </c>
      <c r="W4" s="4">
        <v>76.783000000000001</v>
      </c>
      <c r="X4" s="4">
        <v>72.537000000000006</v>
      </c>
      <c r="Y4" s="4">
        <v>76.09</v>
      </c>
      <c r="Z4" s="4">
        <v>76.332789999999989</v>
      </c>
      <c r="AA4" s="4"/>
    </row>
    <row r="5" spans="1:27" s="3" customFormat="1" x14ac:dyDescent="0.15">
      <c r="A5" s="3" t="s">
        <v>3</v>
      </c>
      <c r="B5" s="3" t="s">
        <v>4</v>
      </c>
      <c r="C5" s="4">
        <v>615.12555399999997</v>
      </c>
      <c r="D5" s="4">
        <v>619.14022599999998</v>
      </c>
      <c r="E5" s="4">
        <v>650.35004500000002</v>
      </c>
      <c r="F5" s="4">
        <v>678.99877099999992</v>
      </c>
      <c r="G5" s="4">
        <v>704.69666700000005</v>
      </c>
      <c r="H5" s="4">
        <v>775.83940300000006</v>
      </c>
      <c r="I5" s="4">
        <v>798.89322100000004</v>
      </c>
      <c r="J5" s="4">
        <v>783.43537700000002</v>
      </c>
      <c r="K5" s="4">
        <v>773.172506</v>
      </c>
      <c r="L5" s="4">
        <v>800.07093299999997</v>
      </c>
      <c r="M5" s="4">
        <v>832.49555299999997</v>
      </c>
      <c r="N5" s="4">
        <v>876.92664000000002</v>
      </c>
      <c r="O5" s="4">
        <v>923.64895200000001</v>
      </c>
      <c r="P5" s="4">
        <v>943.31044999999995</v>
      </c>
      <c r="Q5" s="4">
        <v>818.85823699999992</v>
      </c>
      <c r="R5" s="4">
        <v>874.13777399999992</v>
      </c>
      <c r="S5" s="4">
        <v>935.11412199999995</v>
      </c>
      <c r="T5" s="4">
        <v>932.71041799999989</v>
      </c>
      <c r="U5" s="4">
        <v>920.84969999999998</v>
      </c>
      <c r="V5" s="4">
        <v>917.2761999999999</v>
      </c>
      <c r="W5" s="4">
        <v>912.85299999999995</v>
      </c>
      <c r="X5" s="4">
        <v>907.23400000000004</v>
      </c>
      <c r="Y5" s="4">
        <v>941.91800000000001</v>
      </c>
      <c r="Z5" s="4">
        <v>966.67005000000006</v>
      </c>
      <c r="AA5" s="4"/>
    </row>
    <row r="6" spans="1:27" s="3" customFormat="1" x14ac:dyDescent="0.15">
      <c r="A6" s="3" t="s">
        <v>5</v>
      </c>
      <c r="B6" s="3" t="s">
        <v>6</v>
      </c>
      <c r="C6" s="4">
        <v>67.571649000000008</v>
      </c>
      <c r="D6" s="4">
        <v>70.346426999999991</v>
      </c>
      <c r="E6" s="4">
        <v>70.780375000000006</v>
      </c>
      <c r="F6" s="4">
        <v>72.356112999999993</v>
      </c>
      <c r="G6" s="4">
        <v>73.97626799999999</v>
      </c>
      <c r="H6" s="4">
        <v>80.284025999999997</v>
      </c>
      <c r="I6" s="4">
        <v>85.867728</v>
      </c>
      <c r="J6" s="4">
        <v>89.065672000000006</v>
      </c>
      <c r="K6" s="4">
        <v>93.811162999999993</v>
      </c>
      <c r="L6" s="4">
        <v>96.728467999999992</v>
      </c>
      <c r="M6" s="4">
        <v>109.501497</v>
      </c>
      <c r="N6" s="4">
        <v>120.91661500000001</v>
      </c>
      <c r="O6" s="4">
        <v>139.23645499999998</v>
      </c>
      <c r="P6" s="4">
        <v>145.09361100000001</v>
      </c>
      <c r="Q6" s="4">
        <v>143.38687400000001</v>
      </c>
      <c r="R6" s="4">
        <v>154.25321400000001</v>
      </c>
      <c r="S6" s="4">
        <v>157.91348199999999</v>
      </c>
      <c r="T6" s="4">
        <v>164.28593100000001</v>
      </c>
      <c r="U6" s="4">
        <v>164.45599999999999</v>
      </c>
      <c r="V6" s="4">
        <v>157.649</v>
      </c>
      <c r="W6" s="4">
        <v>157.20699999999999</v>
      </c>
      <c r="X6" s="4">
        <v>157.114</v>
      </c>
      <c r="Y6" s="4">
        <v>161.06899999999999</v>
      </c>
      <c r="Z6" s="4">
        <v>167.54733999999999</v>
      </c>
      <c r="AA6" s="4"/>
    </row>
    <row r="7" spans="1:27" s="3" customFormat="1" x14ac:dyDescent="0.15">
      <c r="A7" s="3" t="s">
        <v>7</v>
      </c>
      <c r="B7" s="3" t="s">
        <v>8</v>
      </c>
      <c r="C7" s="4">
        <v>4.6253700000000002</v>
      </c>
      <c r="D7" s="4">
        <v>4.4378649999999995</v>
      </c>
      <c r="E7" s="4">
        <v>4.282896</v>
      </c>
      <c r="F7" s="4">
        <v>4.3294759999999997</v>
      </c>
      <c r="G7" s="4">
        <v>4.453144</v>
      </c>
      <c r="H7" s="4">
        <v>4.7877489999999998</v>
      </c>
      <c r="I7" s="4">
        <v>4.9798850000000003</v>
      </c>
      <c r="J7" s="4">
        <v>4.8850429999999996</v>
      </c>
      <c r="K7" s="4">
        <v>4.7113639999999997</v>
      </c>
      <c r="L7" s="4">
        <v>4.9662510000000006</v>
      </c>
      <c r="M7" s="4">
        <v>5.2632680000000001</v>
      </c>
      <c r="N7" s="4">
        <v>5.9591760000000003</v>
      </c>
      <c r="O7" s="4">
        <v>6.2296440000000004</v>
      </c>
      <c r="P7" s="4">
        <v>6.0256660000000002</v>
      </c>
      <c r="Q7" s="4">
        <v>5.3173599999999999</v>
      </c>
      <c r="R7" s="4">
        <v>5.3789999999999996</v>
      </c>
      <c r="S7" s="4">
        <v>5.7169999999999996</v>
      </c>
      <c r="T7" s="4">
        <v>5.6349999999999998</v>
      </c>
      <c r="U7" s="4">
        <v>5.5960000000000001</v>
      </c>
      <c r="V7" s="4">
        <v>5.3220000000000001</v>
      </c>
      <c r="W7" s="4">
        <v>4.6189999999999998</v>
      </c>
      <c r="X7" s="4">
        <v>4.4530000000000003</v>
      </c>
      <c r="Y7" s="4">
        <v>4.556</v>
      </c>
      <c r="Z7" s="4">
        <v>4.7517700000000005</v>
      </c>
      <c r="AA7" s="4"/>
    </row>
    <row r="8" spans="1:27" s="3" customFormat="1" x14ac:dyDescent="0.15">
      <c r="A8" s="3" t="s">
        <v>9</v>
      </c>
      <c r="B8" s="3" t="s">
        <v>10</v>
      </c>
      <c r="C8" s="4">
        <v>42.298010000000005</v>
      </c>
      <c r="D8" s="4">
        <v>44.310035000000006</v>
      </c>
      <c r="E8" s="4">
        <v>44.107514000000002</v>
      </c>
      <c r="F8" s="4">
        <v>44.755921999999998</v>
      </c>
      <c r="G8" s="4">
        <v>44.669321000000004</v>
      </c>
      <c r="H8" s="4">
        <v>47.220535000000005</v>
      </c>
      <c r="I8" s="4">
        <v>51.736737999999995</v>
      </c>
      <c r="J8" s="4">
        <v>52.103696000000006</v>
      </c>
      <c r="K8" s="4">
        <v>55.335260000000005</v>
      </c>
      <c r="L8" s="4">
        <v>57.011678999999994</v>
      </c>
      <c r="M8" s="4">
        <v>67.257306999999997</v>
      </c>
      <c r="N8" s="4">
        <v>75.106612999999996</v>
      </c>
      <c r="O8" s="4">
        <v>90.175787999999997</v>
      </c>
      <c r="P8" s="4">
        <v>95.259883000000002</v>
      </c>
      <c r="Q8" s="4">
        <v>96.616335000000007</v>
      </c>
      <c r="R8" s="4">
        <v>102.263121</v>
      </c>
      <c r="S8" s="4">
        <v>103.93441899999999</v>
      </c>
      <c r="T8" s="4">
        <v>109.900856</v>
      </c>
      <c r="U8" s="4">
        <v>111.062</v>
      </c>
      <c r="V8" s="4">
        <v>104.535</v>
      </c>
      <c r="W8" s="4">
        <v>104.34699999999999</v>
      </c>
      <c r="X8" s="4">
        <v>105.211</v>
      </c>
      <c r="Y8" s="4">
        <v>107.224</v>
      </c>
      <c r="Z8" s="4">
        <v>111.96496</v>
      </c>
      <c r="AA8" s="4"/>
    </row>
    <row r="9" spans="1:27" s="3" customFormat="1" x14ac:dyDescent="0.15">
      <c r="A9" s="3" t="s">
        <v>11</v>
      </c>
      <c r="B9" s="3" t="s">
        <v>12</v>
      </c>
      <c r="C9" s="4">
        <v>20.648268999999999</v>
      </c>
      <c r="D9" s="4">
        <v>21.598526999999997</v>
      </c>
      <c r="E9" s="4">
        <v>22.389963999999999</v>
      </c>
      <c r="F9" s="4">
        <v>23.270714999999999</v>
      </c>
      <c r="G9" s="4">
        <v>24.853801999999998</v>
      </c>
      <c r="H9" s="4">
        <v>28.275741000000004</v>
      </c>
      <c r="I9" s="4">
        <v>29.151105000000001</v>
      </c>
      <c r="J9" s="4">
        <v>32.076933000000004</v>
      </c>
      <c r="K9" s="4">
        <v>33.764538000000002</v>
      </c>
      <c r="L9" s="4">
        <v>34.750536999999994</v>
      </c>
      <c r="M9" s="4">
        <v>36.980921000000002</v>
      </c>
      <c r="N9" s="4">
        <v>39.850825</v>
      </c>
      <c r="O9" s="4">
        <v>42.831023999999999</v>
      </c>
      <c r="P9" s="4">
        <v>43.808061000000002</v>
      </c>
      <c r="Q9" s="4">
        <v>41.453178999999999</v>
      </c>
      <c r="R9" s="4">
        <v>46.611091999999999</v>
      </c>
      <c r="S9" s="4">
        <v>48.262063999999995</v>
      </c>
      <c r="T9" s="4">
        <v>48.750073999999998</v>
      </c>
      <c r="U9" s="4">
        <v>47.798000000000002</v>
      </c>
      <c r="V9" s="4">
        <v>47.792000000000002</v>
      </c>
      <c r="W9" s="4">
        <v>48.241</v>
      </c>
      <c r="X9" s="4">
        <v>47.45</v>
      </c>
      <c r="Y9" s="4">
        <v>49.289000000000001</v>
      </c>
      <c r="Z9" s="4">
        <v>50.83061</v>
      </c>
      <c r="AA9" s="4"/>
    </row>
    <row r="10" spans="1:27" s="3" customFormat="1" x14ac:dyDescent="0.15">
      <c r="A10" s="3" t="s">
        <v>13</v>
      </c>
      <c r="B10" s="3" t="s">
        <v>14</v>
      </c>
      <c r="C10" s="4">
        <v>122.0119</v>
      </c>
      <c r="D10" s="4">
        <v>122.419974</v>
      </c>
      <c r="E10" s="4">
        <v>126.36410799999999</v>
      </c>
      <c r="F10" s="4">
        <v>127.31859</v>
      </c>
      <c r="G10" s="4">
        <v>127.906497</v>
      </c>
      <c r="H10" s="4">
        <v>130.760648</v>
      </c>
      <c r="I10" s="4">
        <v>136.41142099999999</v>
      </c>
      <c r="J10" s="4">
        <v>137.58421999999999</v>
      </c>
      <c r="K10" s="4">
        <v>136.850593</v>
      </c>
      <c r="L10" s="4">
        <v>140.93462</v>
      </c>
      <c r="M10" s="4">
        <v>139.55203599999999</v>
      </c>
      <c r="N10" s="4">
        <v>143.309989</v>
      </c>
      <c r="O10" s="4">
        <v>153.55288399999998</v>
      </c>
      <c r="P10" s="4">
        <v>161.18820399999998</v>
      </c>
      <c r="Q10" s="4">
        <v>151.189132</v>
      </c>
      <c r="R10" s="4">
        <v>150.27031400000001</v>
      </c>
      <c r="S10" s="4">
        <v>163.91459700000001</v>
      </c>
      <c r="T10" s="4">
        <v>164.34418599999998</v>
      </c>
      <c r="U10" s="4">
        <v>168.39970000000002</v>
      </c>
      <c r="V10" s="4">
        <v>172.84120000000001</v>
      </c>
      <c r="W10" s="4">
        <v>169.428</v>
      </c>
      <c r="X10" s="4">
        <v>166.52</v>
      </c>
      <c r="Y10" s="4">
        <v>168.233</v>
      </c>
      <c r="Z10" s="4">
        <v>169.44183999999998</v>
      </c>
      <c r="AA10" s="4"/>
    </row>
    <row r="11" spans="1:27" s="3" customFormat="1" x14ac:dyDescent="0.15">
      <c r="A11" s="3" t="s">
        <v>15</v>
      </c>
      <c r="B11" s="3" t="s">
        <v>16</v>
      </c>
      <c r="C11" s="4">
        <v>18.001781999999999</v>
      </c>
      <c r="D11" s="4">
        <v>21.692315999999998</v>
      </c>
      <c r="E11" s="4">
        <v>23.420221000000002</v>
      </c>
      <c r="F11" s="4">
        <v>19.283411000000001</v>
      </c>
      <c r="G11" s="4">
        <v>22.017703000000001</v>
      </c>
      <c r="H11" s="4">
        <v>36.019910000000003</v>
      </c>
      <c r="I11" s="4">
        <v>32.884436000000001</v>
      </c>
      <c r="J11" s="4">
        <v>29.135294999999999</v>
      </c>
      <c r="K11" s="4">
        <v>29.878862000000002</v>
      </c>
      <c r="L11" s="4">
        <v>34.952399</v>
      </c>
      <c r="M11" s="4">
        <v>43.536360999999999</v>
      </c>
      <c r="N11" s="4">
        <v>48.980383000000003</v>
      </c>
      <c r="O11" s="4">
        <v>49.051317000000004</v>
      </c>
      <c r="P11" s="4">
        <v>58.696052000000002</v>
      </c>
      <c r="Q11" s="4">
        <v>37.464332999999996</v>
      </c>
      <c r="R11" s="4">
        <v>46.721238</v>
      </c>
      <c r="S11" s="4">
        <v>59.710548000000003</v>
      </c>
      <c r="T11" s="4">
        <v>60.698312000000001</v>
      </c>
      <c r="U11" s="4">
        <v>54.225999999999999</v>
      </c>
      <c r="V11" s="4">
        <v>49.158000000000001</v>
      </c>
      <c r="W11" s="4">
        <v>35.43</v>
      </c>
      <c r="X11" s="4">
        <v>29.565999999999999</v>
      </c>
      <c r="Y11" s="4">
        <v>34.978999999999999</v>
      </c>
      <c r="Z11" s="4">
        <v>39.179279999999999</v>
      </c>
      <c r="AA11" s="4"/>
    </row>
    <row r="12" spans="1:27" s="3" customFormat="1" x14ac:dyDescent="0.15">
      <c r="A12" s="3" t="s">
        <v>17</v>
      </c>
      <c r="B12" s="3" t="s">
        <v>18</v>
      </c>
      <c r="C12" s="4">
        <v>77.49102400000001</v>
      </c>
      <c r="D12" s="4">
        <v>78.278721000000004</v>
      </c>
      <c r="E12" s="4">
        <v>82.377707000000001</v>
      </c>
      <c r="F12" s="4">
        <v>88.580778000000009</v>
      </c>
      <c r="G12" s="4">
        <v>92.720348000000001</v>
      </c>
      <c r="H12" s="4">
        <v>105.038606</v>
      </c>
      <c r="I12" s="4">
        <v>103.299431</v>
      </c>
      <c r="J12" s="4">
        <v>95.099964000000014</v>
      </c>
      <c r="K12" s="4">
        <v>90.067490000000006</v>
      </c>
      <c r="L12" s="4">
        <v>90.850123000000011</v>
      </c>
      <c r="M12" s="4">
        <v>89.959695000000011</v>
      </c>
      <c r="N12" s="4">
        <v>93.617990000000006</v>
      </c>
      <c r="O12" s="4">
        <v>96.183621000000002</v>
      </c>
      <c r="P12" s="4">
        <v>95.263637000000003</v>
      </c>
      <c r="Q12" s="4">
        <v>76.916032000000001</v>
      </c>
      <c r="R12" s="4">
        <v>80.812773000000007</v>
      </c>
      <c r="S12" s="4">
        <v>84.929299</v>
      </c>
      <c r="T12" s="4">
        <v>83.059185999999997</v>
      </c>
      <c r="U12" s="4">
        <v>80.896000000000001</v>
      </c>
      <c r="V12" s="4">
        <v>80.456999999999994</v>
      </c>
      <c r="W12" s="4">
        <v>81.293000000000006</v>
      </c>
      <c r="X12" s="4">
        <v>82.503</v>
      </c>
      <c r="Y12" s="4">
        <v>84.795000000000002</v>
      </c>
      <c r="Z12" s="4">
        <v>86.411749999999998</v>
      </c>
      <c r="AA12" s="4"/>
    </row>
    <row r="13" spans="1:27" s="3" customFormat="1" x14ac:dyDescent="0.15">
      <c r="A13" s="3" t="s">
        <v>19</v>
      </c>
      <c r="B13" s="3" t="s">
        <v>20</v>
      </c>
      <c r="C13" s="4">
        <v>30.300422999999999</v>
      </c>
      <c r="D13" s="4">
        <v>30.580100999999999</v>
      </c>
      <c r="E13" s="4">
        <v>32.764820999999998</v>
      </c>
      <c r="F13" s="4">
        <v>35.56785</v>
      </c>
      <c r="G13" s="4">
        <v>37.400134000000001</v>
      </c>
      <c r="H13" s="4">
        <v>46.014211000000003</v>
      </c>
      <c r="I13" s="4">
        <v>42.677664999999998</v>
      </c>
      <c r="J13" s="4">
        <v>38.631129000000001</v>
      </c>
      <c r="K13" s="4">
        <v>34.801188000000003</v>
      </c>
      <c r="L13" s="4">
        <v>32.862392999999997</v>
      </c>
      <c r="M13" s="4">
        <v>30.057466999999999</v>
      </c>
      <c r="N13" s="4">
        <v>30.198094000000001</v>
      </c>
      <c r="O13" s="4">
        <v>29.361515999999998</v>
      </c>
      <c r="P13" s="4">
        <v>27.842235000000002</v>
      </c>
      <c r="Q13" s="4">
        <v>22.819544999999998</v>
      </c>
      <c r="R13" s="4">
        <v>25.905381000000002</v>
      </c>
      <c r="S13" s="4">
        <v>24.678694</v>
      </c>
      <c r="T13" s="4">
        <v>23.507421999999998</v>
      </c>
      <c r="U13" s="4">
        <v>23.097000000000001</v>
      </c>
      <c r="V13" s="4">
        <v>23.256</v>
      </c>
      <c r="W13" s="4">
        <v>24.523</v>
      </c>
      <c r="X13" s="4">
        <v>25.574000000000002</v>
      </c>
      <c r="Y13" s="4">
        <v>27.152999999999999</v>
      </c>
      <c r="Z13" s="4">
        <v>27.496130000000001</v>
      </c>
      <c r="AA13" s="4"/>
    </row>
    <row r="14" spans="1:27" s="3" customFormat="1" x14ac:dyDescent="0.15">
      <c r="A14" s="3" t="s">
        <v>21</v>
      </c>
      <c r="B14" s="3" t="s">
        <v>22</v>
      </c>
      <c r="C14" s="4">
        <v>17.295715999999999</v>
      </c>
      <c r="D14" s="4">
        <v>17.516185</v>
      </c>
      <c r="E14" s="4">
        <v>18.527584999999998</v>
      </c>
      <c r="F14" s="4">
        <v>19.543115</v>
      </c>
      <c r="G14" s="4">
        <v>20.716086000000001</v>
      </c>
      <c r="H14" s="4">
        <v>22.712453</v>
      </c>
      <c r="I14" s="4">
        <v>22.502189999999999</v>
      </c>
      <c r="J14" s="4">
        <v>20.202141000000001</v>
      </c>
      <c r="K14" s="4">
        <v>18.933987000000002</v>
      </c>
      <c r="L14" s="4">
        <v>20.171399000000001</v>
      </c>
      <c r="M14" s="4">
        <v>21.013307000000001</v>
      </c>
      <c r="N14" s="4">
        <v>21.779447999999999</v>
      </c>
      <c r="O14" s="4">
        <v>23.679257</v>
      </c>
      <c r="P14" s="4">
        <v>23.599543000000001</v>
      </c>
      <c r="Q14" s="4">
        <v>19.991448000000002</v>
      </c>
      <c r="R14" s="4">
        <v>21.346468000000002</v>
      </c>
      <c r="S14" s="4">
        <v>22.618486000000001</v>
      </c>
      <c r="T14" s="4">
        <v>21.552475999999999</v>
      </c>
      <c r="U14" s="4">
        <v>20.972999999999999</v>
      </c>
      <c r="V14" s="4">
        <v>20.463999999999999</v>
      </c>
      <c r="W14" s="4">
        <v>19.988</v>
      </c>
      <c r="X14" s="4">
        <v>20.268000000000001</v>
      </c>
      <c r="Y14" s="4">
        <v>20.553999999999998</v>
      </c>
      <c r="Z14" s="4">
        <v>20.590959999999999</v>
      </c>
      <c r="AA14" s="4"/>
    </row>
    <row r="15" spans="1:27" s="3" customFormat="1" x14ac:dyDescent="0.15">
      <c r="A15" s="3" t="s">
        <v>23</v>
      </c>
      <c r="B15" s="3" t="s">
        <v>24</v>
      </c>
      <c r="C15" s="4">
        <v>29.894884999999999</v>
      </c>
      <c r="D15" s="4">
        <v>30.182435000000002</v>
      </c>
      <c r="E15" s="4">
        <v>31.085301000000001</v>
      </c>
      <c r="F15" s="4">
        <v>33.469813000000002</v>
      </c>
      <c r="G15" s="4">
        <v>34.604129</v>
      </c>
      <c r="H15" s="4">
        <v>36.311940999999997</v>
      </c>
      <c r="I15" s="4">
        <v>38.119576000000002</v>
      </c>
      <c r="J15" s="4">
        <v>36.266694999999999</v>
      </c>
      <c r="K15" s="4">
        <v>36.332315000000001</v>
      </c>
      <c r="L15" s="4">
        <v>37.816330999999998</v>
      </c>
      <c r="M15" s="4">
        <v>38.888921000000003</v>
      </c>
      <c r="N15" s="4">
        <v>41.640447999999999</v>
      </c>
      <c r="O15" s="4">
        <v>43.142849000000005</v>
      </c>
      <c r="P15" s="4">
        <v>43.821858999999996</v>
      </c>
      <c r="Q15" s="4">
        <v>34.105038999999998</v>
      </c>
      <c r="R15" s="4">
        <v>33.560924</v>
      </c>
      <c r="S15" s="4">
        <v>37.632118999999996</v>
      </c>
      <c r="T15" s="4">
        <v>37.999288999999997</v>
      </c>
      <c r="U15" s="4">
        <v>36.826000000000001</v>
      </c>
      <c r="V15" s="4">
        <v>36.737000000000002</v>
      </c>
      <c r="W15" s="4">
        <v>36.781999999999996</v>
      </c>
      <c r="X15" s="4">
        <v>36.661000000000001</v>
      </c>
      <c r="Y15" s="4">
        <v>37.088000000000001</v>
      </c>
      <c r="Z15" s="4">
        <v>38.324660000000002</v>
      </c>
      <c r="AA15" s="4"/>
    </row>
    <row r="16" spans="1:27" s="3" customFormat="1" x14ac:dyDescent="0.15">
      <c r="A16" s="3" t="s">
        <v>25</v>
      </c>
      <c r="B16" s="3" t="s">
        <v>26</v>
      </c>
      <c r="C16" s="4">
        <v>61.218392999999999</v>
      </c>
      <c r="D16" s="4">
        <v>62.950489999999995</v>
      </c>
      <c r="E16" s="4">
        <v>69.988900000000001</v>
      </c>
      <c r="F16" s="4">
        <v>80.776852000000005</v>
      </c>
      <c r="G16" s="4">
        <v>91.748408999999995</v>
      </c>
      <c r="H16" s="4">
        <v>100.25786100000001</v>
      </c>
      <c r="I16" s="4">
        <v>109.81444400000001</v>
      </c>
      <c r="J16" s="4">
        <v>108.647598</v>
      </c>
      <c r="K16" s="4">
        <v>103.59224400000001</v>
      </c>
      <c r="L16" s="4">
        <v>107.81513000000001</v>
      </c>
      <c r="M16" s="4">
        <v>111.48021899999999</v>
      </c>
      <c r="N16" s="4">
        <v>115.18567400000001</v>
      </c>
      <c r="O16" s="4">
        <v>114.35842</v>
      </c>
      <c r="P16" s="4">
        <v>110.72925599999999</v>
      </c>
      <c r="Q16" s="4">
        <v>91.151741000000001</v>
      </c>
      <c r="R16" s="4">
        <v>103.106697</v>
      </c>
      <c r="S16" s="4">
        <v>106.845973</v>
      </c>
      <c r="T16" s="4">
        <v>108.138683</v>
      </c>
      <c r="U16" s="4">
        <v>108.53700000000001</v>
      </c>
      <c r="V16" s="4">
        <v>114.014</v>
      </c>
      <c r="W16" s="4">
        <v>125.598</v>
      </c>
      <c r="X16" s="4">
        <v>131.22200000000001</v>
      </c>
      <c r="Y16" s="4">
        <v>138.86699999999999</v>
      </c>
      <c r="Z16" s="4">
        <v>143.10526999999999</v>
      </c>
      <c r="AA16" s="4"/>
    </row>
    <row r="17" spans="1:27" s="3" customFormat="1" x14ac:dyDescent="0.15">
      <c r="A17" s="3" t="s">
        <v>27</v>
      </c>
      <c r="B17" s="3" t="s">
        <v>28</v>
      </c>
      <c r="C17" s="4">
        <v>268.830806</v>
      </c>
      <c r="D17" s="4">
        <v>263.45229899999998</v>
      </c>
      <c r="E17" s="4">
        <v>277.41873399999997</v>
      </c>
      <c r="F17" s="4">
        <v>290.68302699999998</v>
      </c>
      <c r="G17" s="4">
        <v>296.32744099999996</v>
      </c>
      <c r="H17" s="4">
        <v>323.47835200000003</v>
      </c>
      <c r="I17" s="4">
        <v>330.61576000000002</v>
      </c>
      <c r="J17" s="4">
        <v>323.90262899999999</v>
      </c>
      <c r="K17" s="4">
        <v>318.97215399999999</v>
      </c>
      <c r="L17" s="4">
        <v>328.79019400000004</v>
      </c>
      <c r="M17" s="4">
        <v>338.46574599999997</v>
      </c>
      <c r="N17" s="4">
        <v>354.91598900000002</v>
      </c>
      <c r="O17" s="4">
        <v>371.26625300000001</v>
      </c>
      <c r="P17" s="4">
        <v>372.33969000000002</v>
      </c>
      <c r="Q17" s="4">
        <v>318.75012599999997</v>
      </c>
      <c r="R17" s="4">
        <v>338.97353800000002</v>
      </c>
      <c r="S17" s="4">
        <v>361.80022400000001</v>
      </c>
      <c r="T17" s="4">
        <v>352.18411900000001</v>
      </c>
      <c r="U17" s="4">
        <v>344.33499999999998</v>
      </c>
      <c r="V17" s="4">
        <v>343.15699999999998</v>
      </c>
      <c r="W17" s="4">
        <v>343.89699999999999</v>
      </c>
      <c r="X17" s="4">
        <v>340.30900000000003</v>
      </c>
      <c r="Y17" s="4">
        <v>353.97500000000002</v>
      </c>
      <c r="Z17" s="4">
        <v>360.98457000000002</v>
      </c>
      <c r="AA17" s="4"/>
    </row>
    <row r="18" spans="1:27" s="3" customFormat="1" x14ac:dyDescent="0.15">
      <c r="A18" s="3" t="s">
        <v>29</v>
      </c>
      <c r="B18" s="3" t="s">
        <v>30</v>
      </c>
      <c r="C18" s="4">
        <v>30.337575000000001</v>
      </c>
      <c r="D18" s="4">
        <v>28.566418000000002</v>
      </c>
      <c r="E18" s="4">
        <v>28.582841000000002</v>
      </c>
      <c r="F18" s="4">
        <v>29.396887</v>
      </c>
      <c r="G18" s="4">
        <v>28.669669000000003</v>
      </c>
      <c r="H18" s="4">
        <v>28.421914000000001</v>
      </c>
      <c r="I18" s="4">
        <v>28.804383999999999</v>
      </c>
      <c r="J18" s="4">
        <v>27.987467000000002</v>
      </c>
      <c r="K18" s="4">
        <v>25.943811</v>
      </c>
      <c r="L18" s="4">
        <v>24.265435</v>
      </c>
      <c r="M18" s="4">
        <v>22.932651999999997</v>
      </c>
      <c r="N18" s="4">
        <v>21.687781999999999</v>
      </c>
      <c r="O18" s="4">
        <v>21.439336000000001</v>
      </c>
      <c r="P18" s="4">
        <v>20.092565</v>
      </c>
      <c r="Q18" s="4">
        <v>15.092708</v>
      </c>
      <c r="R18" s="4">
        <v>15.903338</v>
      </c>
      <c r="S18" s="4">
        <v>16.593666000000002</v>
      </c>
      <c r="T18" s="4">
        <v>16.439378000000001</v>
      </c>
      <c r="U18" s="4">
        <v>15.962999999999999</v>
      </c>
      <c r="V18" s="4">
        <v>15.951000000000001</v>
      </c>
      <c r="W18" s="4">
        <v>16.385999999999999</v>
      </c>
      <c r="X18" s="4">
        <v>16.189</v>
      </c>
      <c r="Y18" s="4">
        <v>16.003</v>
      </c>
      <c r="Z18" s="4">
        <v>15.924719999999999</v>
      </c>
      <c r="AA18" s="4"/>
    </row>
    <row r="19" spans="1:27" s="3" customFormat="1" x14ac:dyDescent="0.15">
      <c r="A19" s="3" t="s">
        <v>31</v>
      </c>
      <c r="B19" s="3" t="s">
        <v>32</v>
      </c>
      <c r="C19" s="4">
        <v>37.582074999999996</v>
      </c>
      <c r="D19" s="4">
        <v>35.463928000000003</v>
      </c>
      <c r="E19" s="4">
        <v>36.696233999999997</v>
      </c>
      <c r="F19" s="4">
        <v>37.713977</v>
      </c>
      <c r="G19" s="4">
        <v>38.553211000000005</v>
      </c>
      <c r="H19" s="4">
        <v>42.050266000000001</v>
      </c>
      <c r="I19" s="4">
        <v>42.078156</v>
      </c>
      <c r="J19" s="4">
        <v>41.897985999999996</v>
      </c>
      <c r="K19" s="4">
        <v>40.754822999999995</v>
      </c>
      <c r="L19" s="4">
        <v>41.489536000000001</v>
      </c>
      <c r="M19" s="4">
        <v>41.277976000000002</v>
      </c>
      <c r="N19" s="4">
        <v>42.159993999999998</v>
      </c>
      <c r="O19" s="4">
        <v>43.342974000000005</v>
      </c>
      <c r="P19" s="4">
        <v>42.527262</v>
      </c>
      <c r="Q19" s="4">
        <v>36.303779999999996</v>
      </c>
      <c r="R19" s="4">
        <v>37.713474000000005</v>
      </c>
      <c r="S19" s="4">
        <v>38.956019999999995</v>
      </c>
      <c r="T19" s="4">
        <v>36.805436999999998</v>
      </c>
      <c r="U19" s="4">
        <v>35.884</v>
      </c>
      <c r="V19" s="4">
        <v>35.808</v>
      </c>
      <c r="W19" s="4">
        <v>35.295999999999999</v>
      </c>
      <c r="X19" s="4">
        <v>35.405000000000001</v>
      </c>
      <c r="Y19" s="4">
        <v>36.295999999999999</v>
      </c>
      <c r="Z19" s="4">
        <v>37.414769999999997</v>
      </c>
      <c r="AA19" s="4"/>
    </row>
    <row r="20" spans="1:27" s="3" customFormat="1" x14ac:dyDescent="0.15">
      <c r="A20" s="3" t="s">
        <v>33</v>
      </c>
      <c r="B20" s="3" t="s">
        <v>34</v>
      </c>
      <c r="C20" s="4">
        <v>41.688862</v>
      </c>
      <c r="D20" s="4">
        <v>41.966088999999997</v>
      </c>
      <c r="E20" s="4">
        <v>45.125527000000005</v>
      </c>
      <c r="F20" s="4">
        <v>46.750646000000003</v>
      </c>
      <c r="G20" s="4">
        <v>48.80415</v>
      </c>
      <c r="H20" s="4">
        <v>54.997419000000001</v>
      </c>
      <c r="I20" s="4">
        <v>54.700803999999998</v>
      </c>
      <c r="J20" s="4">
        <v>51.342125999999993</v>
      </c>
      <c r="K20" s="4">
        <v>51.227961000000001</v>
      </c>
      <c r="L20" s="4">
        <v>52.350114999999995</v>
      </c>
      <c r="M20" s="4">
        <v>55.319676000000001</v>
      </c>
      <c r="N20" s="4">
        <v>58.734635000000004</v>
      </c>
      <c r="O20" s="4">
        <v>61.573529000000001</v>
      </c>
      <c r="P20" s="4">
        <v>65.491280000000003</v>
      </c>
      <c r="Q20" s="4">
        <v>53.380472000000005</v>
      </c>
      <c r="R20" s="4">
        <v>60.751426000000002</v>
      </c>
      <c r="S20" s="4">
        <v>68.550590999999997</v>
      </c>
      <c r="T20" s="4">
        <v>67.823393999999993</v>
      </c>
      <c r="U20" s="4">
        <v>66.156999999999996</v>
      </c>
      <c r="V20" s="4">
        <v>65.950999999999993</v>
      </c>
      <c r="W20" s="4">
        <v>64.962999999999994</v>
      </c>
      <c r="X20" s="4">
        <v>62.46</v>
      </c>
      <c r="Y20" s="4">
        <v>67.093999999999994</v>
      </c>
      <c r="Z20" s="4">
        <v>67.657740000000004</v>
      </c>
      <c r="AA20" s="4"/>
    </row>
    <row r="21" spans="1:27" s="3" customFormat="1" x14ac:dyDescent="0.15">
      <c r="A21" s="3" t="s">
        <v>35</v>
      </c>
      <c r="B21" s="3" t="s">
        <v>36</v>
      </c>
      <c r="C21" s="4">
        <v>14.508016</v>
      </c>
      <c r="D21" s="4">
        <v>14.815967000000001</v>
      </c>
      <c r="E21" s="4">
        <v>15.514312</v>
      </c>
      <c r="F21" s="4">
        <v>15.936484</v>
      </c>
      <c r="G21" s="4">
        <v>17.027536999999999</v>
      </c>
      <c r="H21" s="4">
        <v>19.311933</v>
      </c>
      <c r="I21" s="4">
        <v>21.924852999999999</v>
      </c>
      <c r="J21" s="4">
        <v>22.438993999999997</v>
      </c>
      <c r="K21" s="4">
        <v>23.739544000000002</v>
      </c>
      <c r="L21" s="4">
        <v>24.01521</v>
      </c>
      <c r="M21" s="4">
        <v>24.218715</v>
      </c>
      <c r="N21" s="4">
        <v>25.436678000000001</v>
      </c>
      <c r="O21" s="4">
        <v>24.926704000000001</v>
      </c>
      <c r="P21" s="4">
        <v>25.387108999999999</v>
      </c>
      <c r="Q21" s="4">
        <v>25.362861000000002</v>
      </c>
      <c r="R21" s="4">
        <v>25.653321999999999</v>
      </c>
      <c r="S21" s="4">
        <v>24.600968999999999</v>
      </c>
      <c r="T21" s="4">
        <v>24.671585999999998</v>
      </c>
      <c r="U21" s="4">
        <v>25.585999999999999</v>
      </c>
      <c r="V21" s="4">
        <v>25.233000000000001</v>
      </c>
      <c r="W21" s="4">
        <v>26.033000000000001</v>
      </c>
      <c r="X21" s="4">
        <v>25.948</v>
      </c>
      <c r="Y21" s="4">
        <v>26.937000000000001</v>
      </c>
      <c r="Z21" s="4">
        <v>27.205689999999997</v>
      </c>
      <c r="AA21" s="4"/>
    </row>
    <row r="22" spans="1:27" s="3" customFormat="1" x14ac:dyDescent="0.15">
      <c r="A22" s="3" t="s">
        <v>37</v>
      </c>
      <c r="B22" s="3" t="s">
        <v>38</v>
      </c>
      <c r="C22" s="4">
        <v>41.840035999999998</v>
      </c>
      <c r="D22" s="4">
        <v>40.825865</v>
      </c>
      <c r="E22" s="4">
        <v>43.072949000000001</v>
      </c>
      <c r="F22" s="4">
        <v>44.893152000000001</v>
      </c>
      <c r="G22" s="4">
        <v>46.157802000000004</v>
      </c>
      <c r="H22" s="4">
        <v>49.583736999999999</v>
      </c>
      <c r="I22" s="4">
        <v>52.348086000000002</v>
      </c>
      <c r="J22" s="4">
        <v>52.197305999999998</v>
      </c>
      <c r="K22" s="4">
        <v>52.686771</v>
      </c>
      <c r="L22" s="4">
        <v>55.562406000000003</v>
      </c>
      <c r="M22" s="4">
        <v>57.338360999999999</v>
      </c>
      <c r="N22" s="4">
        <v>59.428392000000002</v>
      </c>
      <c r="O22" s="4">
        <v>61.763184000000003</v>
      </c>
      <c r="P22" s="4">
        <v>60.342179999999999</v>
      </c>
      <c r="Q22" s="4">
        <v>49.753003</v>
      </c>
      <c r="R22" s="4">
        <v>51.726675999999998</v>
      </c>
      <c r="S22" s="4">
        <v>56.907423999999999</v>
      </c>
      <c r="T22" s="4">
        <v>54.646799000000001</v>
      </c>
      <c r="U22" s="4">
        <v>52.241</v>
      </c>
      <c r="V22" s="4">
        <v>51.191000000000003</v>
      </c>
      <c r="W22" s="4">
        <v>51.176000000000002</v>
      </c>
      <c r="X22" s="4">
        <v>51.412999999999997</v>
      </c>
      <c r="Y22" s="4">
        <v>53.935000000000002</v>
      </c>
      <c r="Z22" s="4">
        <v>54.58596</v>
      </c>
      <c r="AA22" s="4"/>
    </row>
    <row r="23" spans="1:27" s="3" customFormat="1" x14ac:dyDescent="0.15">
      <c r="A23" s="3" t="s">
        <v>39</v>
      </c>
      <c r="B23" s="3" t="s">
        <v>40</v>
      </c>
      <c r="C23" s="4">
        <v>58.814565000000002</v>
      </c>
      <c r="D23" s="4">
        <v>57.558971</v>
      </c>
      <c r="E23" s="4">
        <v>61.984529000000002</v>
      </c>
      <c r="F23" s="4">
        <v>65.493963000000008</v>
      </c>
      <c r="G23" s="4">
        <v>64.595684000000006</v>
      </c>
      <c r="H23" s="4">
        <v>72.312565000000006</v>
      </c>
      <c r="I23" s="4">
        <v>72.97713499999999</v>
      </c>
      <c r="J23" s="4">
        <v>71.343392000000009</v>
      </c>
      <c r="K23" s="4">
        <v>70.392515000000003</v>
      </c>
      <c r="L23" s="4">
        <v>75.939755999999988</v>
      </c>
      <c r="M23" s="4">
        <v>79.962424999999996</v>
      </c>
      <c r="N23" s="4">
        <v>87.810276999999999</v>
      </c>
      <c r="O23" s="4">
        <v>94.306828999999993</v>
      </c>
      <c r="P23" s="4">
        <v>93.327312000000006</v>
      </c>
      <c r="Q23" s="4">
        <v>74.913505999999998</v>
      </c>
      <c r="R23" s="4">
        <v>83.758357999999987</v>
      </c>
      <c r="S23" s="4">
        <v>89.537562000000008</v>
      </c>
      <c r="T23" s="4">
        <v>84.726403999999988</v>
      </c>
      <c r="U23" s="4">
        <v>81.954999999999998</v>
      </c>
      <c r="V23" s="4">
        <v>80.781000000000006</v>
      </c>
      <c r="W23" s="4">
        <v>80.244</v>
      </c>
      <c r="X23" s="4">
        <v>78.239999999999995</v>
      </c>
      <c r="Y23" s="4">
        <v>83.768000000000001</v>
      </c>
      <c r="Z23" s="4">
        <v>86.714880000000008</v>
      </c>
      <c r="AA23" s="4"/>
    </row>
    <row r="24" spans="1:27" s="3" customFormat="1" x14ac:dyDescent="0.15">
      <c r="A24" s="3" t="s">
        <v>41</v>
      </c>
      <c r="B24" s="3" t="s">
        <v>42</v>
      </c>
      <c r="C24" s="4">
        <v>44.059677000000001</v>
      </c>
      <c r="D24" s="4">
        <v>44.255061000000005</v>
      </c>
      <c r="E24" s="4">
        <v>46.442341999999996</v>
      </c>
      <c r="F24" s="4">
        <v>50.497917000000001</v>
      </c>
      <c r="G24" s="4">
        <v>52.519390000000001</v>
      </c>
      <c r="H24" s="4">
        <v>56.800519000000001</v>
      </c>
      <c r="I24" s="4">
        <v>57.782341000000002</v>
      </c>
      <c r="J24" s="4">
        <v>56.695357999999999</v>
      </c>
      <c r="K24" s="4">
        <v>54.226728999999999</v>
      </c>
      <c r="L24" s="4">
        <v>55.167735999999998</v>
      </c>
      <c r="M24" s="4">
        <v>57.415940999999997</v>
      </c>
      <c r="N24" s="4">
        <v>59.658232000000005</v>
      </c>
      <c r="O24" s="4">
        <v>63.913696999999999</v>
      </c>
      <c r="P24" s="4">
        <v>65.171981000000002</v>
      </c>
      <c r="Q24" s="4">
        <v>63.943795000000001</v>
      </c>
      <c r="R24" s="4">
        <v>63.466944000000005</v>
      </c>
      <c r="S24" s="4">
        <v>66.653992000000002</v>
      </c>
      <c r="T24" s="4">
        <v>67.071119999999993</v>
      </c>
      <c r="U24" s="4">
        <v>66.549000000000007</v>
      </c>
      <c r="V24" s="4">
        <v>68.242000000000004</v>
      </c>
      <c r="W24" s="4">
        <v>69.799000000000007</v>
      </c>
      <c r="X24" s="4">
        <v>70.653999999999996</v>
      </c>
      <c r="Y24" s="4">
        <v>69.941999999999993</v>
      </c>
      <c r="Z24" s="4">
        <v>71.480809999999991</v>
      </c>
      <c r="AA24" s="4"/>
    </row>
    <row r="25" spans="1:27" s="3" customFormat="1" x14ac:dyDescent="0.15">
      <c r="A25" s="3" t="s">
        <v>43</v>
      </c>
      <c r="B25" s="3" t="s">
        <v>44</v>
      </c>
      <c r="C25" s="4">
        <v>141.42360399999998</v>
      </c>
      <c r="D25" s="4">
        <v>137.93755300000001</v>
      </c>
      <c r="E25" s="4">
        <v>138.34652199999999</v>
      </c>
      <c r="F25" s="4">
        <v>143.16902400000001</v>
      </c>
      <c r="G25" s="4">
        <v>153.27205699999999</v>
      </c>
      <c r="H25" s="4">
        <v>171.48469200000002</v>
      </c>
      <c r="I25" s="4">
        <v>179.67224299999998</v>
      </c>
      <c r="J25" s="4">
        <v>185.34759400000002</v>
      </c>
      <c r="K25" s="4">
        <v>193.82619399999999</v>
      </c>
      <c r="L25" s="4">
        <v>208.43136100000001</v>
      </c>
      <c r="M25" s="4">
        <v>224.814471</v>
      </c>
      <c r="N25" s="4">
        <v>247.77913100000001</v>
      </c>
      <c r="O25" s="4">
        <v>270.48761300000001</v>
      </c>
      <c r="P25" s="4">
        <v>284.16671100000002</v>
      </c>
      <c r="Q25" s="4">
        <v>264.78418300000004</v>
      </c>
      <c r="R25" s="4">
        <v>265.42275900000004</v>
      </c>
      <c r="S25" s="4">
        <v>279.70293900000001</v>
      </c>
      <c r="T25" s="4">
        <v>279.70907900000003</v>
      </c>
      <c r="U25" s="4">
        <v>282.90300000000002</v>
      </c>
      <c r="V25" s="4">
        <v>277.92200000000003</v>
      </c>
      <c r="W25" s="4">
        <v>271.60000000000002</v>
      </c>
      <c r="X25" s="4">
        <v>273.185</v>
      </c>
      <c r="Y25" s="4">
        <v>292.24900000000002</v>
      </c>
      <c r="Z25" s="4">
        <v>304.33758</v>
      </c>
      <c r="AA25" s="4"/>
    </row>
    <row r="26" spans="1:27" s="3" customFormat="1" x14ac:dyDescent="0.15">
      <c r="A26" s="3" t="s">
        <v>45</v>
      </c>
      <c r="B26" s="3" t="s">
        <v>46</v>
      </c>
      <c r="C26" s="4">
        <v>948.11118399999998</v>
      </c>
      <c r="D26" s="4">
        <v>977.86539700000003</v>
      </c>
      <c r="E26" s="4">
        <v>1018.2665649999999</v>
      </c>
      <c r="F26" s="4">
        <v>1079.677181</v>
      </c>
      <c r="G26" s="4">
        <v>1149.107726</v>
      </c>
      <c r="H26" s="4">
        <v>1253.7585900000001</v>
      </c>
      <c r="I26" s="4">
        <v>1334.104587</v>
      </c>
      <c r="J26" s="4">
        <v>1385.192065</v>
      </c>
      <c r="K26" s="4">
        <v>1423.2018759999999</v>
      </c>
      <c r="L26" s="4">
        <v>1496.3321059999998</v>
      </c>
      <c r="M26" s="4">
        <v>1567.7573340000001</v>
      </c>
      <c r="N26" s="4">
        <v>1660.523895</v>
      </c>
      <c r="O26" s="4">
        <v>1748.3128549999999</v>
      </c>
      <c r="P26" s="4">
        <v>1804.4896040000001</v>
      </c>
      <c r="Q26" s="4">
        <v>1752.1147559999999</v>
      </c>
      <c r="R26" s="4">
        <v>1833.9447259999999</v>
      </c>
      <c r="S26" s="4">
        <v>1883.792974</v>
      </c>
      <c r="T26" s="4">
        <v>1925.9034879999999</v>
      </c>
      <c r="U26" s="4">
        <v>1944.1951839999999</v>
      </c>
      <c r="V26" s="4">
        <v>1985.0731880000001</v>
      </c>
      <c r="W26" s="4">
        <v>2037.238249</v>
      </c>
      <c r="X26" s="4">
        <v>2077.9455760000001</v>
      </c>
      <c r="Y26" s="4">
        <v>2154.5777000000003</v>
      </c>
      <c r="Z26" s="4">
        <v>2232.1799799999999</v>
      </c>
      <c r="AA26" s="4"/>
    </row>
    <row r="27" spans="1:27" s="3" customFormat="1" x14ac:dyDescent="0.15">
      <c r="A27" s="3" t="s">
        <v>47</v>
      </c>
      <c r="B27" s="3" t="s">
        <v>48</v>
      </c>
      <c r="C27" s="4">
        <v>358.719875</v>
      </c>
      <c r="D27" s="4">
        <v>362.60876200000001</v>
      </c>
      <c r="E27" s="4">
        <v>382.89812499999999</v>
      </c>
      <c r="F27" s="4">
        <v>404.12915399999997</v>
      </c>
      <c r="G27" s="4">
        <v>425.18419499999999</v>
      </c>
      <c r="H27" s="4">
        <v>458.382991</v>
      </c>
      <c r="I27" s="4">
        <v>486.27390000000003</v>
      </c>
      <c r="J27" s="4">
        <v>505.73941300000001</v>
      </c>
      <c r="K27" s="4">
        <v>524.87442299999998</v>
      </c>
      <c r="L27" s="4">
        <v>552.51316299999996</v>
      </c>
      <c r="M27" s="4">
        <v>571.73246800000004</v>
      </c>
      <c r="N27" s="4">
        <v>593.21096299999999</v>
      </c>
      <c r="O27" s="4">
        <v>621.89385400000003</v>
      </c>
      <c r="P27" s="4">
        <v>642.42991399999994</v>
      </c>
      <c r="Q27" s="4">
        <v>609.80136699999991</v>
      </c>
      <c r="R27" s="4">
        <v>635.20243900000003</v>
      </c>
      <c r="S27" s="4">
        <v>654.81165599999997</v>
      </c>
      <c r="T27" s="4">
        <v>668.57031600000005</v>
      </c>
      <c r="U27" s="4">
        <v>676.43618000000004</v>
      </c>
      <c r="V27" s="4">
        <v>687.57218999999998</v>
      </c>
      <c r="W27" s="4">
        <v>704.60924899999998</v>
      </c>
      <c r="X27" s="4">
        <v>717.30757600000004</v>
      </c>
      <c r="Y27" s="4">
        <v>750.00969999999995</v>
      </c>
      <c r="Z27" s="4">
        <v>774.73782999999992</v>
      </c>
      <c r="AA27" s="4"/>
    </row>
    <row r="28" spans="1:27" s="3" customFormat="1" x14ac:dyDescent="0.15">
      <c r="A28" s="3" t="s">
        <v>49</v>
      </c>
      <c r="B28" s="3" t="s">
        <v>50</v>
      </c>
      <c r="C28" s="4">
        <v>215.86652299999997</v>
      </c>
      <c r="D28" s="4">
        <v>218.349636</v>
      </c>
      <c r="E28" s="4">
        <v>225.497094</v>
      </c>
      <c r="F28" s="4">
        <v>237.86339599999999</v>
      </c>
      <c r="G28" s="4">
        <v>247.364767</v>
      </c>
      <c r="H28" s="4">
        <v>263.88797700000003</v>
      </c>
      <c r="I28" s="4">
        <v>283.99689699999999</v>
      </c>
      <c r="J28" s="4">
        <v>297.04781199999996</v>
      </c>
      <c r="K28" s="4">
        <v>311.154674</v>
      </c>
      <c r="L28" s="4">
        <v>329.92712599999999</v>
      </c>
      <c r="M28" s="4">
        <v>340.54785499999997</v>
      </c>
      <c r="N28" s="4">
        <v>349.97851199999997</v>
      </c>
      <c r="O28" s="4">
        <v>363.81150300000002</v>
      </c>
      <c r="P28" s="4">
        <v>378.15800300000001</v>
      </c>
      <c r="Q28" s="4">
        <v>359.37796500000002</v>
      </c>
      <c r="R28" s="4">
        <v>367.20453399999997</v>
      </c>
      <c r="S28" s="4">
        <v>376.90738099999999</v>
      </c>
      <c r="T28" s="4">
        <v>385.11880099999996</v>
      </c>
      <c r="U28" s="4">
        <v>389.26517999999999</v>
      </c>
      <c r="V28" s="4">
        <v>394.80319000000003</v>
      </c>
      <c r="W28" s="4">
        <v>406.51424900000001</v>
      </c>
      <c r="X28" s="4">
        <v>415.01657599999999</v>
      </c>
      <c r="Y28" s="4">
        <v>429.12569999999999</v>
      </c>
      <c r="Z28" s="4">
        <v>439.39263</v>
      </c>
      <c r="AA28" s="4"/>
    </row>
    <row r="29" spans="1:27" s="3" customFormat="1" x14ac:dyDescent="0.15">
      <c r="A29" s="3" t="s">
        <v>51</v>
      </c>
      <c r="B29" s="3" t="s">
        <v>52</v>
      </c>
      <c r="C29" s="4">
        <v>95.391198000000003</v>
      </c>
      <c r="D29" s="4">
        <v>96.839957999999996</v>
      </c>
      <c r="E29" s="4">
        <v>107.814588</v>
      </c>
      <c r="F29" s="4">
        <v>112.74067100000001</v>
      </c>
      <c r="G29" s="4">
        <v>121.078056</v>
      </c>
      <c r="H29" s="4">
        <v>132.23966000000001</v>
      </c>
      <c r="I29" s="4">
        <v>137.587875</v>
      </c>
      <c r="J29" s="4">
        <v>141.54130699999999</v>
      </c>
      <c r="K29" s="4">
        <v>143.75261900000001</v>
      </c>
      <c r="L29" s="4">
        <v>150.33440200000001</v>
      </c>
      <c r="M29" s="4">
        <v>155.97793799999999</v>
      </c>
      <c r="N29" s="4">
        <v>164.044769</v>
      </c>
      <c r="O29" s="4">
        <v>174.863753</v>
      </c>
      <c r="P29" s="4">
        <v>179.85795899999999</v>
      </c>
      <c r="Q29" s="4">
        <v>165.292439</v>
      </c>
      <c r="R29" s="4">
        <v>176.03116800000001</v>
      </c>
      <c r="S29" s="4">
        <v>182.210016</v>
      </c>
      <c r="T29" s="4">
        <v>186.00094899999999</v>
      </c>
      <c r="U29" s="4">
        <v>188.15899999999999</v>
      </c>
      <c r="V29" s="4">
        <v>191.453</v>
      </c>
      <c r="W29" s="4">
        <v>195.53299999999999</v>
      </c>
      <c r="X29" s="4">
        <v>196.673</v>
      </c>
      <c r="Y29" s="4">
        <v>209.108</v>
      </c>
      <c r="Z29" s="4">
        <v>217.17039000000003</v>
      </c>
      <c r="AA29" s="4"/>
    </row>
    <row r="30" spans="1:27" s="3" customFormat="1" x14ac:dyDescent="0.15">
      <c r="A30" s="3" t="s">
        <v>53</v>
      </c>
      <c r="B30" s="3" t="s">
        <v>54</v>
      </c>
      <c r="C30" s="4">
        <v>47.462154000000005</v>
      </c>
      <c r="D30" s="4">
        <v>47.419169000000004</v>
      </c>
      <c r="E30" s="4">
        <v>49.586442000000005</v>
      </c>
      <c r="F30" s="4">
        <v>53.525086999999999</v>
      </c>
      <c r="G30" s="4">
        <v>56.741372000000005</v>
      </c>
      <c r="H30" s="4">
        <v>62.255353999999997</v>
      </c>
      <c r="I30" s="4">
        <v>64.689126999999999</v>
      </c>
      <c r="J30" s="4">
        <v>67.150293999999988</v>
      </c>
      <c r="K30" s="4">
        <v>69.967130000000012</v>
      </c>
      <c r="L30" s="4">
        <v>72.251634999999993</v>
      </c>
      <c r="M30" s="4">
        <v>75.206675000000004</v>
      </c>
      <c r="N30" s="4">
        <v>79.187681999999995</v>
      </c>
      <c r="O30" s="4">
        <v>83.218596999999988</v>
      </c>
      <c r="P30" s="4">
        <v>84.413950999999997</v>
      </c>
      <c r="Q30" s="4">
        <v>85.130963000000008</v>
      </c>
      <c r="R30" s="4">
        <v>91.966736999999995</v>
      </c>
      <c r="S30" s="4">
        <v>95.694259000000002</v>
      </c>
      <c r="T30" s="4">
        <v>97.450564999999997</v>
      </c>
      <c r="U30" s="4">
        <v>99.012</v>
      </c>
      <c r="V30" s="4">
        <v>101.316</v>
      </c>
      <c r="W30" s="4">
        <v>102.562</v>
      </c>
      <c r="X30" s="4">
        <v>105.61799999999999</v>
      </c>
      <c r="Y30" s="4">
        <v>111.776</v>
      </c>
      <c r="Z30" s="4">
        <v>118.17480999999999</v>
      </c>
      <c r="AA30" s="4"/>
    </row>
    <row r="31" spans="1:27" s="3" customFormat="1" x14ac:dyDescent="0.15">
      <c r="A31" s="3" t="s">
        <v>55</v>
      </c>
      <c r="B31" s="3" t="s">
        <v>56</v>
      </c>
      <c r="C31" s="4">
        <v>84.392380000000003</v>
      </c>
      <c r="D31" s="4">
        <v>88.973482999999987</v>
      </c>
      <c r="E31" s="4">
        <v>94.456127999999993</v>
      </c>
      <c r="F31" s="4">
        <v>102.9819</v>
      </c>
      <c r="G31" s="4">
        <v>113.05539200000001</v>
      </c>
      <c r="H31" s="4">
        <v>126.041005</v>
      </c>
      <c r="I31" s="4">
        <v>141.708282</v>
      </c>
      <c r="J31" s="4">
        <v>144.50878899999998</v>
      </c>
      <c r="K31" s="4">
        <v>145.99404199999998</v>
      </c>
      <c r="L31" s="4">
        <v>150.94068299999998</v>
      </c>
      <c r="M31" s="4">
        <v>158.32038699999998</v>
      </c>
      <c r="N31" s="4">
        <v>165.20233899999999</v>
      </c>
      <c r="O31" s="4">
        <v>171.58852199999998</v>
      </c>
      <c r="P31" s="4">
        <v>180.60475599999998</v>
      </c>
      <c r="Q31" s="4">
        <v>177.76293200000001</v>
      </c>
      <c r="R31" s="4">
        <v>185.52629000000002</v>
      </c>
      <c r="S31" s="4">
        <v>187.52949900000002</v>
      </c>
      <c r="T31" s="4">
        <v>189.15485100000001</v>
      </c>
      <c r="U31" s="4">
        <v>181.38900000000001</v>
      </c>
      <c r="V31" s="4">
        <v>183.08699999999999</v>
      </c>
      <c r="W31" s="4">
        <v>189.15</v>
      </c>
      <c r="X31" s="4">
        <v>196.91300000000001</v>
      </c>
      <c r="Y31" s="4">
        <v>205.99199999999999</v>
      </c>
      <c r="Z31" s="4">
        <v>216.92920999999998</v>
      </c>
      <c r="AA31" s="4"/>
    </row>
    <row r="32" spans="1:27" s="3" customFormat="1" x14ac:dyDescent="0.15">
      <c r="A32" s="3" t="s">
        <v>57</v>
      </c>
      <c r="B32" s="3" t="s">
        <v>58</v>
      </c>
      <c r="C32" s="4">
        <v>30.051985000000002</v>
      </c>
      <c r="D32" s="4">
        <v>31.902638</v>
      </c>
      <c r="E32" s="4">
        <v>33.420876</v>
      </c>
      <c r="F32" s="4">
        <v>35.363574999999997</v>
      </c>
      <c r="G32" s="4">
        <v>37.286891000000004</v>
      </c>
      <c r="H32" s="4">
        <v>40.528805999999996</v>
      </c>
      <c r="I32" s="4">
        <v>43.225442000000001</v>
      </c>
      <c r="J32" s="4">
        <v>43.946535000000004</v>
      </c>
      <c r="K32" s="4">
        <v>44.370127000000004</v>
      </c>
      <c r="L32" s="4">
        <v>45.980950999999997</v>
      </c>
      <c r="M32" s="4">
        <v>46.867384999999999</v>
      </c>
      <c r="N32" s="4">
        <v>48.409714999999998</v>
      </c>
      <c r="O32" s="4">
        <v>50.044677999999998</v>
      </c>
      <c r="P32" s="4">
        <v>51.914728000000004</v>
      </c>
      <c r="Q32" s="4">
        <v>50.026960000000003</v>
      </c>
      <c r="R32" s="4">
        <v>50.940406000000003</v>
      </c>
      <c r="S32" s="4">
        <v>51.868571000000003</v>
      </c>
      <c r="T32" s="4">
        <v>52.391458</v>
      </c>
      <c r="U32" s="4">
        <v>52.207000000000001</v>
      </c>
      <c r="V32" s="4">
        <v>53.328000000000003</v>
      </c>
      <c r="W32" s="4">
        <v>53.066000000000003</v>
      </c>
      <c r="X32" s="4">
        <v>54.828000000000003</v>
      </c>
      <c r="Y32" s="4">
        <v>56.801000000000002</v>
      </c>
      <c r="Z32" s="4">
        <v>58.71481</v>
      </c>
      <c r="AA32" s="4"/>
    </row>
    <row r="33" spans="1:27" s="3" customFormat="1" x14ac:dyDescent="0.15">
      <c r="A33" s="3" t="s">
        <v>59</v>
      </c>
      <c r="B33" s="3" t="s">
        <v>60</v>
      </c>
      <c r="C33" s="4">
        <v>25.947285000000001</v>
      </c>
      <c r="D33" s="4">
        <v>26.634305000000001</v>
      </c>
      <c r="E33" s="4">
        <v>28.250546</v>
      </c>
      <c r="F33" s="4">
        <v>30.844703000000003</v>
      </c>
      <c r="G33" s="4">
        <v>34.972648999999997</v>
      </c>
      <c r="H33" s="4">
        <v>40.515267999999999</v>
      </c>
      <c r="I33" s="4">
        <v>47.547896000000001</v>
      </c>
      <c r="J33" s="4">
        <v>50.421970999999999</v>
      </c>
      <c r="K33" s="4">
        <v>52.020385000000005</v>
      </c>
      <c r="L33" s="4">
        <v>53.302411999999997</v>
      </c>
      <c r="M33" s="4">
        <v>57.009432000000004</v>
      </c>
      <c r="N33" s="4">
        <v>57.069403000000001</v>
      </c>
      <c r="O33" s="4">
        <v>59.255217999999999</v>
      </c>
      <c r="P33" s="4">
        <v>62.332105000000006</v>
      </c>
      <c r="Q33" s="4">
        <v>63.674191</v>
      </c>
      <c r="R33" s="4">
        <v>66.346153000000001</v>
      </c>
      <c r="S33" s="4">
        <v>65.616152</v>
      </c>
      <c r="T33" s="4">
        <v>64.761134999999996</v>
      </c>
      <c r="U33" s="4">
        <v>56.918999999999997</v>
      </c>
      <c r="V33" s="4">
        <v>54.177999999999997</v>
      </c>
      <c r="W33" s="4">
        <v>54.283999999999999</v>
      </c>
      <c r="X33" s="4">
        <v>54.84</v>
      </c>
      <c r="Y33" s="4">
        <v>53.616</v>
      </c>
      <c r="Z33" s="4">
        <v>54.910110000000003</v>
      </c>
      <c r="AA33" s="4"/>
    </row>
    <row r="34" spans="1:27" s="3" customFormat="1" x14ac:dyDescent="0.15">
      <c r="A34" s="3" t="s">
        <v>61</v>
      </c>
      <c r="B34" s="3" t="s">
        <v>62</v>
      </c>
      <c r="C34" s="4">
        <v>28.393111000000001</v>
      </c>
      <c r="D34" s="4">
        <v>30.436541000000002</v>
      </c>
      <c r="E34" s="4">
        <v>32.784707000000004</v>
      </c>
      <c r="F34" s="4">
        <v>36.773620999999999</v>
      </c>
      <c r="G34" s="4">
        <v>40.795853000000001</v>
      </c>
      <c r="H34" s="4">
        <v>44.996929999999999</v>
      </c>
      <c r="I34" s="4">
        <v>50.934944000000002</v>
      </c>
      <c r="J34" s="4">
        <v>50.140283000000004</v>
      </c>
      <c r="K34" s="4">
        <v>49.603529000000002</v>
      </c>
      <c r="L34" s="4">
        <v>51.657319999999999</v>
      </c>
      <c r="M34" s="4">
        <v>54.443569000000004</v>
      </c>
      <c r="N34" s="4">
        <v>59.723220999999995</v>
      </c>
      <c r="O34" s="4">
        <v>62.288625999999994</v>
      </c>
      <c r="P34" s="4">
        <v>66.357923</v>
      </c>
      <c r="Q34" s="4">
        <v>64.061781999999994</v>
      </c>
      <c r="R34" s="4">
        <v>68.239731000000006</v>
      </c>
      <c r="S34" s="4">
        <v>70.044774999999987</v>
      </c>
      <c r="T34" s="4">
        <v>72.002259000000009</v>
      </c>
      <c r="U34" s="4">
        <v>72.263000000000005</v>
      </c>
      <c r="V34" s="4">
        <v>75.581000000000003</v>
      </c>
      <c r="W34" s="4">
        <v>81.8</v>
      </c>
      <c r="X34" s="4">
        <v>87.245000000000005</v>
      </c>
      <c r="Y34" s="4">
        <v>95.575000000000003</v>
      </c>
      <c r="Z34" s="4">
        <v>103.30428999999999</v>
      </c>
      <c r="AA34" s="4"/>
    </row>
    <row r="35" spans="1:27" s="3" customFormat="1" x14ac:dyDescent="0.15">
      <c r="A35" s="3" t="s">
        <v>63</v>
      </c>
      <c r="B35" s="3" t="s">
        <v>64</v>
      </c>
      <c r="C35" s="4">
        <v>107.207193</v>
      </c>
      <c r="D35" s="4">
        <v>109.53215700000001</v>
      </c>
      <c r="E35" s="4">
        <v>109.750902</v>
      </c>
      <c r="F35" s="4">
        <v>114.825776</v>
      </c>
      <c r="G35" s="4">
        <v>121.25838800000001</v>
      </c>
      <c r="H35" s="4">
        <v>135.05646200000001</v>
      </c>
      <c r="I35" s="4">
        <v>135.70306400000001</v>
      </c>
      <c r="J35" s="4">
        <v>138.888383</v>
      </c>
      <c r="K35" s="4">
        <v>136.679326</v>
      </c>
      <c r="L35" s="4">
        <v>145.092038</v>
      </c>
      <c r="M35" s="4">
        <v>153.729703</v>
      </c>
      <c r="N35" s="4">
        <v>169.19312299999999</v>
      </c>
      <c r="O35" s="4">
        <v>182.99768499999999</v>
      </c>
      <c r="P35" s="4">
        <v>181.77901900000001</v>
      </c>
      <c r="Q35" s="4">
        <v>184.93799999999999</v>
      </c>
      <c r="R35" s="4">
        <v>200.53100000000001</v>
      </c>
      <c r="S35" s="4">
        <v>196.29499999999999</v>
      </c>
      <c r="T35" s="4">
        <v>200.09399999999999</v>
      </c>
      <c r="U35" s="4">
        <v>206.19200000000001</v>
      </c>
      <c r="V35" s="4">
        <v>214.916</v>
      </c>
      <c r="W35" s="4">
        <v>221.63399999999999</v>
      </c>
      <c r="X35" s="4">
        <v>218.185</v>
      </c>
      <c r="Y35" s="4">
        <v>224.05</v>
      </c>
      <c r="Z35" s="4">
        <v>225.42511999999999</v>
      </c>
      <c r="AA35" s="4"/>
    </row>
    <row r="36" spans="1:27" s="3" customFormat="1" x14ac:dyDescent="0.15">
      <c r="A36" s="3" t="s">
        <v>65</v>
      </c>
      <c r="B36" s="3" t="s">
        <v>66</v>
      </c>
      <c r="C36" s="4">
        <v>149.28330600000001</v>
      </c>
      <c r="D36" s="4">
        <v>155.70354399999999</v>
      </c>
      <c r="E36" s="4">
        <v>160.43541699999997</v>
      </c>
      <c r="F36" s="4">
        <v>168.00621100000001</v>
      </c>
      <c r="G36" s="4">
        <v>175.24101000000002</v>
      </c>
      <c r="H36" s="4">
        <v>184.08766699999998</v>
      </c>
      <c r="I36" s="4">
        <v>191.56028700000002</v>
      </c>
      <c r="J36" s="4">
        <v>201.25592499999999</v>
      </c>
      <c r="K36" s="4">
        <v>210.87666399999998</v>
      </c>
      <c r="L36" s="4">
        <v>223.905711</v>
      </c>
      <c r="M36" s="4">
        <v>237.845854</v>
      </c>
      <c r="N36" s="4">
        <v>252.565078</v>
      </c>
      <c r="O36" s="4">
        <v>265.168564</v>
      </c>
      <c r="P36" s="4">
        <v>273.05418300000002</v>
      </c>
      <c r="Q36" s="4">
        <v>276.92456599999997</v>
      </c>
      <c r="R36" s="4">
        <v>283.97153900000001</v>
      </c>
      <c r="S36" s="4">
        <v>287.39365899999996</v>
      </c>
      <c r="T36" s="4">
        <v>296.14513699999998</v>
      </c>
      <c r="U36" s="4">
        <v>301.053</v>
      </c>
      <c r="V36" s="4">
        <v>305.39999999999998</v>
      </c>
      <c r="W36" s="4">
        <v>311.43599999999998</v>
      </c>
      <c r="X36" s="4">
        <v>318.053</v>
      </c>
      <c r="Y36" s="4">
        <v>323.06299999999999</v>
      </c>
      <c r="Z36" s="4">
        <v>330.06857000000002</v>
      </c>
      <c r="AA36" s="4"/>
    </row>
    <row r="37" spans="1:27" s="3" customFormat="1" x14ac:dyDescent="0.15">
      <c r="A37" s="3" t="s">
        <v>67</v>
      </c>
      <c r="B37" s="3" t="s">
        <v>68</v>
      </c>
      <c r="C37" s="4">
        <v>205.02154400000001</v>
      </c>
      <c r="D37" s="4">
        <v>214.47646499999999</v>
      </c>
      <c r="E37" s="4">
        <v>222.51694500000002</v>
      </c>
      <c r="F37" s="4">
        <v>238.451683</v>
      </c>
      <c r="G37" s="4">
        <v>260.03651200000002</v>
      </c>
      <c r="H37" s="4">
        <v>290.99710900000002</v>
      </c>
      <c r="I37" s="4">
        <v>315.15263400000003</v>
      </c>
      <c r="J37" s="4">
        <v>328.00825099999997</v>
      </c>
      <c r="K37" s="4">
        <v>335.64932500000003</v>
      </c>
      <c r="L37" s="4">
        <v>352.17927199999997</v>
      </c>
      <c r="M37" s="4">
        <v>371.55334299999998</v>
      </c>
      <c r="N37" s="4">
        <v>401.15924099999995</v>
      </c>
      <c r="O37" s="4">
        <v>423.89578799999998</v>
      </c>
      <c r="P37" s="4">
        <v>442.86943600000001</v>
      </c>
      <c r="Q37" s="4">
        <v>418.01550600000002</v>
      </c>
      <c r="R37" s="4">
        <v>440.61250200000001</v>
      </c>
      <c r="S37" s="4">
        <v>469.941123</v>
      </c>
      <c r="T37" s="4">
        <v>482.07786900000002</v>
      </c>
      <c r="U37" s="4">
        <v>487.02499999999998</v>
      </c>
      <c r="V37" s="4">
        <v>500.07</v>
      </c>
      <c r="W37" s="4">
        <v>515.84900000000005</v>
      </c>
      <c r="X37" s="4">
        <v>531.11599999999999</v>
      </c>
      <c r="Y37" s="4">
        <v>552.00199999999995</v>
      </c>
      <c r="Z37" s="4">
        <v>583.52440000000001</v>
      </c>
      <c r="AA37" s="4"/>
    </row>
    <row r="38" spans="1:27" s="3" customFormat="1" x14ac:dyDescent="0.15">
      <c r="A38" s="3" t="s">
        <v>69</v>
      </c>
      <c r="B38" s="3" t="s">
        <v>70</v>
      </c>
      <c r="C38" s="4">
        <v>69.763717999999997</v>
      </c>
      <c r="D38" s="4">
        <v>73.838589999999996</v>
      </c>
      <c r="E38" s="4">
        <v>77.677920999999998</v>
      </c>
      <c r="F38" s="4">
        <v>85.353913000000006</v>
      </c>
      <c r="G38" s="4">
        <v>93.793816000000007</v>
      </c>
      <c r="H38" s="4">
        <v>105.39740300000001</v>
      </c>
      <c r="I38" s="4">
        <v>118.869034</v>
      </c>
      <c r="J38" s="4">
        <v>126.237724</v>
      </c>
      <c r="K38" s="4">
        <v>132.206062</v>
      </c>
      <c r="L38" s="4">
        <v>139.741364</v>
      </c>
      <c r="M38" s="4">
        <v>148.56013200000001</v>
      </c>
      <c r="N38" s="4">
        <v>162.97420300000002</v>
      </c>
      <c r="O38" s="4">
        <v>173.44954100000001</v>
      </c>
      <c r="P38" s="4">
        <v>183.181062</v>
      </c>
      <c r="Q38" s="4">
        <v>175.100641</v>
      </c>
      <c r="R38" s="4">
        <v>189.03408999999999</v>
      </c>
      <c r="S38" s="4">
        <v>205.90038899999999</v>
      </c>
      <c r="T38" s="4">
        <v>213.30186399999999</v>
      </c>
      <c r="U38" s="4">
        <v>217.72900000000001</v>
      </c>
      <c r="V38" s="4">
        <v>225.55699999999999</v>
      </c>
      <c r="W38" s="4">
        <v>234.91</v>
      </c>
      <c r="X38" s="4">
        <v>242.32599999999999</v>
      </c>
      <c r="Y38" s="4">
        <v>250.80500000000001</v>
      </c>
      <c r="Z38" s="4">
        <v>266.03530999999998</v>
      </c>
      <c r="AA38" s="4"/>
    </row>
    <row r="39" spans="1:27" s="3" customFormat="1" x14ac:dyDescent="0.15">
      <c r="A39" s="3" t="s">
        <v>71</v>
      </c>
      <c r="B39" s="3" t="s">
        <v>72</v>
      </c>
      <c r="C39" s="4">
        <v>33.744635000000002</v>
      </c>
      <c r="D39" s="4">
        <v>34.679845</v>
      </c>
      <c r="E39" s="4">
        <v>34.909896999999994</v>
      </c>
      <c r="F39" s="4">
        <v>35.523527999999999</v>
      </c>
      <c r="G39" s="4">
        <v>36.980758000000002</v>
      </c>
      <c r="H39" s="4">
        <v>38.508464999999994</v>
      </c>
      <c r="I39" s="4">
        <v>40.738133999999995</v>
      </c>
      <c r="J39" s="4">
        <v>42.013771999999996</v>
      </c>
      <c r="K39" s="4">
        <v>42.134819</v>
      </c>
      <c r="L39" s="4">
        <v>43.608530999999999</v>
      </c>
      <c r="M39" s="4">
        <v>44.395291999999998</v>
      </c>
      <c r="N39" s="4">
        <v>45.999016000000005</v>
      </c>
      <c r="O39" s="4">
        <v>47.787936999999999</v>
      </c>
      <c r="P39" s="4">
        <v>49.593702999999998</v>
      </c>
      <c r="Q39" s="4">
        <v>51.276000000000003</v>
      </c>
      <c r="R39" s="4">
        <v>53.378999999999998</v>
      </c>
      <c r="S39" s="4">
        <v>55.82</v>
      </c>
      <c r="T39" s="4">
        <v>56.795999999999999</v>
      </c>
      <c r="U39" s="4">
        <v>59.216000000000001</v>
      </c>
      <c r="V39" s="4">
        <v>60</v>
      </c>
      <c r="W39" s="4">
        <v>61.082999999999998</v>
      </c>
      <c r="X39" s="4">
        <v>61.56</v>
      </c>
      <c r="Y39" s="4">
        <v>63.451000000000001</v>
      </c>
      <c r="Z39" s="4">
        <v>66.382460000000009</v>
      </c>
      <c r="AA39" s="4"/>
    </row>
    <row r="40" spans="1:27" s="3" customFormat="1" x14ac:dyDescent="0.15">
      <c r="A40" s="3" t="s">
        <v>73</v>
      </c>
      <c r="B40" s="3" t="s">
        <v>74</v>
      </c>
      <c r="C40" s="4">
        <v>17.611378999999999</v>
      </c>
      <c r="D40" s="4">
        <v>18.467552000000001</v>
      </c>
      <c r="E40" s="4">
        <v>19.259970000000003</v>
      </c>
      <c r="F40" s="4">
        <v>21.004339000000002</v>
      </c>
      <c r="G40" s="4">
        <v>23.044837999999999</v>
      </c>
      <c r="H40" s="4">
        <v>25.605561000000002</v>
      </c>
      <c r="I40" s="4">
        <v>26.185890000000001</v>
      </c>
      <c r="J40" s="4">
        <v>26.287402999999998</v>
      </c>
      <c r="K40" s="4">
        <v>26.378768000000001</v>
      </c>
      <c r="L40" s="4">
        <v>28.159326</v>
      </c>
      <c r="M40" s="4">
        <v>29.582588999999999</v>
      </c>
      <c r="N40" s="4">
        <v>30.993158000000001</v>
      </c>
      <c r="O40" s="4">
        <v>31.825800000000001</v>
      </c>
      <c r="P40" s="4">
        <v>32.574359000000001</v>
      </c>
      <c r="Q40" s="4">
        <v>28.875775000000001</v>
      </c>
      <c r="R40" s="4">
        <v>30.210274000000002</v>
      </c>
      <c r="S40" s="4">
        <v>31.551297999999999</v>
      </c>
      <c r="T40" s="4">
        <v>32.770626999999998</v>
      </c>
      <c r="U40" s="4">
        <v>31.777999999999999</v>
      </c>
      <c r="V40" s="4">
        <v>32.290999999999997</v>
      </c>
      <c r="W40" s="4">
        <v>33.156999999999996</v>
      </c>
      <c r="X40" s="4">
        <v>34.414000000000001</v>
      </c>
      <c r="Y40" s="4">
        <v>36.155999999999999</v>
      </c>
      <c r="Z40" s="4">
        <v>37.746339999999996</v>
      </c>
      <c r="AA40" s="4"/>
    </row>
    <row r="41" spans="1:27" s="3" customFormat="1" x14ac:dyDescent="0.15">
      <c r="A41" s="3" t="s">
        <v>75</v>
      </c>
      <c r="B41" s="3" t="s">
        <v>76</v>
      </c>
      <c r="C41" s="4">
        <v>83.901812000000007</v>
      </c>
      <c r="D41" s="4">
        <v>87.490477999999996</v>
      </c>
      <c r="E41" s="4">
        <v>90.669156000000001</v>
      </c>
      <c r="F41" s="4">
        <v>96.569903000000011</v>
      </c>
      <c r="G41" s="4">
        <v>106.2171</v>
      </c>
      <c r="H41" s="4">
        <v>121.48567999999999</v>
      </c>
      <c r="I41" s="4">
        <v>129.359576</v>
      </c>
      <c r="J41" s="4">
        <v>133.46935200000001</v>
      </c>
      <c r="K41" s="4">
        <v>134.929676</v>
      </c>
      <c r="L41" s="4">
        <v>140.670051</v>
      </c>
      <c r="M41" s="4">
        <v>149.01532999999998</v>
      </c>
      <c r="N41" s="4">
        <v>161.19286400000001</v>
      </c>
      <c r="O41" s="4">
        <v>170.83251100000001</v>
      </c>
      <c r="P41" s="4">
        <v>177.52031200000002</v>
      </c>
      <c r="Q41" s="4">
        <v>162.76309099999997</v>
      </c>
      <c r="R41" s="4">
        <v>167.989138</v>
      </c>
      <c r="S41" s="4">
        <v>176.66943599999999</v>
      </c>
      <c r="T41" s="4">
        <v>179.20937899999998</v>
      </c>
      <c r="U41" s="4">
        <v>178.30199999999999</v>
      </c>
      <c r="V41" s="4">
        <v>182.22200000000001</v>
      </c>
      <c r="W41" s="4">
        <v>186.69900000000001</v>
      </c>
      <c r="X41" s="4">
        <v>192.816</v>
      </c>
      <c r="Y41" s="4">
        <v>201.59</v>
      </c>
      <c r="Z41" s="4">
        <v>213.36029000000002</v>
      </c>
      <c r="AA41" s="4"/>
    </row>
    <row r="42" spans="1:27" s="3" customFormat="1" x14ac:dyDescent="0.15">
      <c r="A42" s="3" t="s">
        <v>77</v>
      </c>
      <c r="B42" s="3" t="s">
        <v>78</v>
      </c>
      <c r="C42" s="4">
        <v>43.486885000000001</v>
      </c>
      <c r="D42" s="4">
        <v>46.570985</v>
      </c>
      <c r="E42" s="4">
        <v>48.209049</v>
      </c>
      <c r="F42" s="4">
        <v>51.282457000000001</v>
      </c>
      <c r="G42" s="4">
        <v>54.332228999999998</v>
      </c>
      <c r="H42" s="4">
        <v>59.193357000000006</v>
      </c>
      <c r="I42" s="4">
        <v>63.706420999999999</v>
      </c>
      <c r="J42" s="4">
        <v>66.791302999999999</v>
      </c>
      <c r="K42" s="4">
        <v>69.128095999999999</v>
      </c>
      <c r="L42" s="4">
        <v>71.701239000000001</v>
      </c>
      <c r="M42" s="4">
        <v>74.575580000000002</v>
      </c>
      <c r="N42" s="4">
        <v>79.193151</v>
      </c>
      <c r="O42" s="4">
        <v>82.768441999999993</v>
      </c>
      <c r="P42" s="4">
        <v>83.752296000000001</v>
      </c>
      <c r="Q42" s="4">
        <v>84.672384000000008</v>
      </c>
      <c r="R42" s="4">
        <v>88.100956000000011</v>
      </c>
      <c r="S42" s="4">
        <v>87.822036999999995</v>
      </c>
      <c r="T42" s="4">
        <v>89.861316000000002</v>
      </c>
      <c r="U42" s="4">
        <v>92.100003999999998</v>
      </c>
      <c r="V42" s="4">
        <v>94.027998000000011</v>
      </c>
      <c r="W42" s="4">
        <v>94.56</v>
      </c>
      <c r="X42" s="4">
        <v>96.370999999999995</v>
      </c>
      <c r="Y42" s="4">
        <v>99.460999999999999</v>
      </c>
      <c r="Z42" s="4">
        <v>101.49485</v>
      </c>
      <c r="AA42" s="4"/>
    </row>
    <row r="43" spans="1:27" s="3" customFormat="1" x14ac:dyDescent="0.15">
      <c r="A43" s="3" t="s">
        <v>79</v>
      </c>
      <c r="B43" s="3" t="s">
        <v>80</v>
      </c>
      <c r="C43" s="4">
        <v>18.412615000000002</v>
      </c>
      <c r="D43" s="4">
        <v>19.717517000000001</v>
      </c>
      <c r="E43" s="4">
        <v>20.392547999999998</v>
      </c>
      <c r="F43" s="4">
        <v>21.499116000000001</v>
      </c>
      <c r="G43" s="4">
        <v>22.710931000000002</v>
      </c>
      <c r="H43" s="4">
        <v>25.693383999999998</v>
      </c>
      <c r="I43" s="4">
        <v>27.773191000000001</v>
      </c>
      <c r="J43" s="4">
        <v>29.876919000000001</v>
      </c>
      <c r="K43" s="4">
        <v>31.480850999999998</v>
      </c>
      <c r="L43" s="4">
        <v>32.832175999999997</v>
      </c>
      <c r="M43" s="4">
        <v>34.502552999999999</v>
      </c>
      <c r="N43" s="4">
        <v>37.246464999999993</v>
      </c>
      <c r="O43" s="4">
        <v>38.925239000000005</v>
      </c>
      <c r="P43" s="4">
        <v>39.968017999999994</v>
      </c>
      <c r="Q43" s="4">
        <v>41.112344999999998</v>
      </c>
      <c r="R43" s="4">
        <v>43.497368000000002</v>
      </c>
      <c r="S43" s="4">
        <v>44.364828000000003</v>
      </c>
      <c r="T43" s="4">
        <v>44.912348000000001</v>
      </c>
      <c r="U43" s="4">
        <v>46.528004000000003</v>
      </c>
      <c r="V43" s="4">
        <v>48.260998000000001</v>
      </c>
      <c r="W43" s="4">
        <v>48.808999999999997</v>
      </c>
      <c r="X43" s="4">
        <v>50.067999999999998</v>
      </c>
      <c r="Y43" s="4">
        <v>52.152000000000001</v>
      </c>
      <c r="Z43" s="4">
        <v>53.668489999999998</v>
      </c>
      <c r="AA43" s="4"/>
    </row>
    <row r="44" spans="1:27" s="3" customFormat="1" x14ac:dyDescent="0.15">
      <c r="A44" s="3" t="s">
        <v>81</v>
      </c>
      <c r="B44" s="3" t="s">
        <v>82</v>
      </c>
      <c r="C44" s="4">
        <v>22.897205000000003</v>
      </c>
      <c r="D44" s="4">
        <v>24.383688999999997</v>
      </c>
      <c r="E44" s="4">
        <v>25.141323</v>
      </c>
      <c r="F44" s="4">
        <v>26.985212999999998</v>
      </c>
      <c r="G44" s="4">
        <v>28.602298999999999</v>
      </c>
      <c r="H44" s="4">
        <v>30.322973999999999</v>
      </c>
      <c r="I44" s="4">
        <v>32.605229999999999</v>
      </c>
      <c r="J44" s="4">
        <v>33.279384</v>
      </c>
      <c r="K44" s="4">
        <v>33.652245000000001</v>
      </c>
      <c r="L44" s="4">
        <v>34.556061999999997</v>
      </c>
      <c r="M44" s="4">
        <v>35.553027</v>
      </c>
      <c r="N44" s="4">
        <v>37.339686</v>
      </c>
      <c r="O44" s="4">
        <v>39.110202999999998</v>
      </c>
      <c r="P44" s="4">
        <v>39.737277999999996</v>
      </c>
      <c r="Q44" s="4">
        <v>39.577038999999999</v>
      </c>
      <c r="R44" s="4">
        <v>40.613588</v>
      </c>
      <c r="S44" s="4">
        <v>39.519209000000004</v>
      </c>
      <c r="T44" s="4">
        <v>41.098967999999999</v>
      </c>
      <c r="U44" s="4">
        <v>41.887</v>
      </c>
      <c r="V44" s="4">
        <v>42.164000000000001</v>
      </c>
      <c r="W44" s="4">
        <v>42.280999999999999</v>
      </c>
      <c r="X44" s="4">
        <v>42.927</v>
      </c>
      <c r="Y44" s="4">
        <v>43.929000000000002</v>
      </c>
      <c r="Z44" s="4">
        <v>44.852359999999997</v>
      </c>
      <c r="AA44" s="4"/>
    </row>
    <row r="45" spans="1:27" s="3" customFormat="1" x14ac:dyDescent="0.1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15">
      <c r="A46" s="3" t="s">
        <v>85</v>
      </c>
      <c r="B46" s="3" t="s">
        <v>86</v>
      </c>
      <c r="C46" s="4">
        <v>295.26915100000002</v>
      </c>
      <c r="D46" s="4">
        <v>308.22558100000003</v>
      </c>
      <c r="E46" s="4">
        <v>316.81796500000002</v>
      </c>
      <c r="F46" s="4">
        <v>321.15536099999997</v>
      </c>
      <c r="G46" s="4">
        <v>331.440043</v>
      </c>
      <c r="H46" s="4">
        <v>345.00535100000002</v>
      </c>
      <c r="I46" s="4">
        <v>354.98098299999998</v>
      </c>
      <c r="J46" s="4">
        <v>374.59263199999998</v>
      </c>
      <c r="K46" s="4">
        <v>388.58423800000003</v>
      </c>
      <c r="L46" s="4">
        <v>405.017404</v>
      </c>
      <c r="M46" s="4">
        <v>421.03310499999998</v>
      </c>
      <c r="N46" s="4">
        <v>436.24590599999999</v>
      </c>
      <c r="O46" s="4">
        <v>451.865452</v>
      </c>
      <c r="P46" s="4">
        <v>466.618786</v>
      </c>
      <c r="Q46" s="4">
        <v>484.404132</v>
      </c>
      <c r="R46" s="4">
        <v>497.94531599999999</v>
      </c>
      <c r="S46" s="4">
        <v>512.01542400000005</v>
      </c>
      <c r="T46" s="4">
        <v>525.95809799999995</v>
      </c>
      <c r="U46" s="4">
        <v>539.13199999999995</v>
      </c>
      <c r="V46" s="4">
        <v>546.96100000000001</v>
      </c>
      <c r="W46" s="4">
        <v>554.00699999999995</v>
      </c>
      <c r="X46" s="4">
        <v>561.98900000000003</v>
      </c>
      <c r="Y46" s="4">
        <v>575.11800000000005</v>
      </c>
      <c r="Z46" s="4">
        <v>584.58215000000007</v>
      </c>
      <c r="AA46" s="4"/>
    </row>
    <row r="47" spans="1:27" s="3" customFormat="1" x14ac:dyDescent="0.15">
      <c r="A47" s="3" t="s">
        <v>87</v>
      </c>
      <c r="B47" s="3" t="s">
        <v>88</v>
      </c>
      <c r="C47" s="4">
        <v>118.512624</v>
      </c>
      <c r="D47" s="4">
        <v>125.644081</v>
      </c>
      <c r="E47" s="4">
        <v>129.48349200000001</v>
      </c>
      <c r="F47" s="4">
        <v>127.06342500000001</v>
      </c>
      <c r="G47" s="4">
        <v>130.46463900000001</v>
      </c>
      <c r="H47" s="4">
        <v>134.91991200000001</v>
      </c>
      <c r="I47" s="4">
        <v>136.101663</v>
      </c>
      <c r="J47" s="4">
        <v>141.47348099999999</v>
      </c>
      <c r="K47" s="4">
        <v>144.69986499999999</v>
      </c>
      <c r="L47" s="4">
        <v>151.104929</v>
      </c>
      <c r="M47" s="4">
        <v>156.03717900000001</v>
      </c>
      <c r="N47" s="4">
        <v>159.82763200000002</v>
      </c>
      <c r="O47" s="4">
        <v>163.539196</v>
      </c>
      <c r="P47" s="4">
        <v>167.09067400000001</v>
      </c>
      <c r="Q47" s="4">
        <v>174.13</v>
      </c>
      <c r="R47" s="4">
        <v>177.35300000000001</v>
      </c>
      <c r="S47" s="4">
        <v>180.94499999999999</v>
      </c>
      <c r="T47" s="4">
        <v>185.89099999999999</v>
      </c>
      <c r="U47" s="4">
        <v>189.06200000000001</v>
      </c>
      <c r="V47" s="4">
        <v>189.15600000000001</v>
      </c>
      <c r="W47" s="4">
        <v>188.74299999999999</v>
      </c>
      <c r="X47" s="4">
        <v>189.25700000000001</v>
      </c>
      <c r="Y47" s="4">
        <v>193.79599999999999</v>
      </c>
      <c r="Z47" s="4">
        <v>196.45500000000001</v>
      </c>
      <c r="AA47" s="4"/>
    </row>
    <row r="48" spans="1:27" s="3" customFormat="1" x14ac:dyDescent="0.15">
      <c r="A48" s="3" t="s">
        <v>89</v>
      </c>
      <c r="B48" s="3" t="s">
        <v>90</v>
      </c>
      <c r="C48" s="4">
        <v>69.943756999999991</v>
      </c>
      <c r="D48" s="4">
        <v>71.636126000000004</v>
      </c>
      <c r="E48" s="4">
        <v>74.218557000000004</v>
      </c>
      <c r="F48" s="4">
        <v>77.347183000000001</v>
      </c>
      <c r="G48" s="4">
        <v>80.580545000000001</v>
      </c>
      <c r="H48" s="4">
        <v>84.770613999999995</v>
      </c>
      <c r="I48" s="4">
        <v>87.319186999999999</v>
      </c>
      <c r="J48" s="4">
        <v>92.724958999999998</v>
      </c>
      <c r="K48" s="4">
        <v>95.561046000000005</v>
      </c>
      <c r="L48" s="4">
        <v>96.597157999999993</v>
      </c>
      <c r="M48" s="4">
        <v>99.869732999999997</v>
      </c>
      <c r="N48" s="4">
        <v>102.69288299999999</v>
      </c>
      <c r="O48" s="4">
        <v>106.81125</v>
      </c>
      <c r="P48" s="4">
        <v>111.28751099999999</v>
      </c>
      <c r="Q48" s="4">
        <v>113.75258599999999</v>
      </c>
      <c r="R48" s="4">
        <v>117.07785000000001</v>
      </c>
      <c r="S48" s="4">
        <v>120.036119</v>
      </c>
      <c r="T48" s="4">
        <v>122.63180199999999</v>
      </c>
      <c r="U48" s="4">
        <v>124.88200000000001</v>
      </c>
      <c r="V48" s="4">
        <v>126.527</v>
      </c>
      <c r="W48" s="4">
        <v>128.34399999999999</v>
      </c>
      <c r="X48" s="4">
        <v>130.47200000000001</v>
      </c>
      <c r="Y48" s="4">
        <v>134.61600000000001</v>
      </c>
      <c r="Z48" s="4">
        <v>137.04213000000001</v>
      </c>
      <c r="AA48" s="4"/>
    </row>
    <row r="49" spans="1:27" s="3" customFormat="1" x14ac:dyDescent="0.15">
      <c r="A49" s="3" t="s">
        <v>91</v>
      </c>
      <c r="B49" s="3" t="s">
        <v>92</v>
      </c>
      <c r="C49" s="4">
        <v>76.516861000000006</v>
      </c>
      <c r="D49" s="4">
        <v>78.539471000000006</v>
      </c>
      <c r="E49" s="4">
        <v>79.575654</v>
      </c>
      <c r="F49" s="4">
        <v>81.681516000000002</v>
      </c>
      <c r="G49" s="4">
        <v>83.777858999999992</v>
      </c>
      <c r="H49" s="4">
        <v>86.795823999999996</v>
      </c>
      <c r="I49" s="4">
        <v>90.524131999999994</v>
      </c>
      <c r="J49" s="4">
        <v>96.864191000000005</v>
      </c>
      <c r="K49" s="4">
        <v>103.14732600000001</v>
      </c>
      <c r="L49" s="4">
        <v>108.76731600000001</v>
      </c>
      <c r="M49" s="4">
        <v>113.375193</v>
      </c>
      <c r="N49" s="4">
        <v>118.10139100000001</v>
      </c>
      <c r="O49" s="4">
        <v>122.86100599999999</v>
      </c>
      <c r="P49" s="4">
        <v>126.77560099999999</v>
      </c>
      <c r="Q49" s="4">
        <v>131.96354500000001</v>
      </c>
      <c r="R49" s="4">
        <v>136.269465</v>
      </c>
      <c r="S49" s="4">
        <v>140.65730499999998</v>
      </c>
      <c r="T49" s="4">
        <v>144.288297</v>
      </c>
      <c r="U49" s="4">
        <v>149.42599999999999</v>
      </c>
      <c r="V49" s="4">
        <v>153.63800000000001</v>
      </c>
      <c r="W49" s="4">
        <v>157.535</v>
      </c>
      <c r="X49" s="4">
        <v>161.41300000000001</v>
      </c>
      <c r="Y49" s="4">
        <v>164.53800000000001</v>
      </c>
      <c r="Z49" s="4">
        <v>167.60852</v>
      </c>
      <c r="AA49" s="4"/>
    </row>
    <row r="50" spans="1:27" s="3" customFormat="1" x14ac:dyDescent="0.15">
      <c r="A50" s="3" t="s">
        <v>93</v>
      </c>
      <c r="B50" s="3" t="s">
        <v>94</v>
      </c>
      <c r="C50" s="4">
        <v>30.295908999999998</v>
      </c>
      <c r="D50" s="4">
        <v>32.405902999999995</v>
      </c>
      <c r="E50" s="4">
        <v>33.540262000000006</v>
      </c>
      <c r="F50" s="4">
        <v>35.063237000000001</v>
      </c>
      <c r="G50" s="4">
        <v>36.616999999999997</v>
      </c>
      <c r="H50" s="4">
        <v>38.518999999999998</v>
      </c>
      <c r="I50" s="4">
        <v>41.036000000000001</v>
      </c>
      <c r="J50" s="4">
        <v>43.53</v>
      </c>
      <c r="K50" s="4">
        <v>45.176000000000002</v>
      </c>
      <c r="L50" s="4">
        <v>48.548000000000002</v>
      </c>
      <c r="M50" s="4">
        <v>51.750999999999998</v>
      </c>
      <c r="N50" s="4">
        <v>55.624000000000002</v>
      </c>
      <c r="O50" s="4">
        <v>58.654000000000003</v>
      </c>
      <c r="P50" s="4">
        <v>61.465000000000003</v>
      </c>
      <c r="Q50" s="4">
        <v>64.558000000000007</v>
      </c>
      <c r="R50" s="4">
        <v>67.245000000000005</v>
      </c>
      <c r="S50" s="4">
        <v>70.376999999999995</v>
      </c>
      <c r="T50" s="4">
        <v>73.147000000000006</v>
      </c>
      <c r="U50" s="4">
        <v>75.762</v>
      </c>
      <c r="V50" s="4">
        <v>77.64</v>
      </c>
      <c r="W50" s="4">
        <v>79.385000000000005</v>
      </c>
      <c r="X50" s="4">
        <v>80.846999999999994</v>
      </c>
      <c r="Y50" s="4">
        <v>82.168000000000006</v>
      </c>
      <c r="Z50" s="4">
        <v>83.476500000000001</v>
      </c>
      <c r="AA50" s="4"/>
    </row>
    <row r="51" spans="1:27"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A53" s="3" t="s">
        <v>99</v>
      </c>
      <c r="B53" s="3" t="s">
        <v>100</v>
      </c>
      <c r="C53" s="4">
        <v>2060.8326929999998</v>
      </c>
      <c r="D53" s="4">
        <v>2105.6198650000001</v>
      </c>
      <c r="E53" s="4">
        <v>2187.184495</v>
      </c>
      <c r="F53" s="4">
        <v>2286.4853089999997</v>
      </c>
      <c r="G53" s="4">
        <v>2400.2092969999999</v>
      </c>
      <c r="H53" s="4">
        <v>2609.280996</v>
      </c>
      <c r="I53" s="4">
        <v>2732.4602279999999</v>
      </c>
      <c r="J53" s="4">
        <v>2793.3677749999997</v>
      </c>
      <c r="K53" s="4">
        <v>2842.7210260000002</v>
      </c>
      <c r="L53" s="4">
        <v>2974.322682</v>
      </c>
      <c r="M53" s="4">
        <v>3110.5775580000004</v>
      </c>
      <c r="N53" s="4">
        <v>3283.5854959999997</v>
      </c>
      <c r="O53" s="4">
        <v>3462.5175639999998</v>
      </c>
      <c r="P53" s="4">
        <v>3568.3089679999998</v>
      </c>
      <c r="Q53" s="4">
        <v>3384.0253080000002</v>
      </c>
      <c r="R53" s="4">
        <v>3541.457574</v>
      </c>
      <c r="S53" s="4">
        <v>3685.3054589999997</v>
      </c>
      <c r="T53" s="4">
        <v>3743.0620839999997</v>
      </c>
      <c r="U53" s="4">
        <v>3763.0558839999999</v>
      </c>
      <c r="V53" s="4">
        <v>3803.842388</v>
      </c>
      <c r="W53" s="4">
        <v>3852.4812489999999</v>
      </c>
      <c r="X53" s="4">
        <v>3892.8905759999998</v>
      </c>
      <c r="Y53" s="4">
        <v>4039.9527000000003</v>
      </c>
      <c r="Z53" s="4">
        <v>4164.1025499999996</v>
      </c>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101</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B1" workbookViewId="0">
      <pane xSplit="1" ySplit="3" topLeftCell="V4" activePane="bottomRight" state="frozen"/>
      <selection activeCell="B1" sqref="B1"/>
      <selection pane="topRight" activeCell="C1" sqref="C1"/>
      <selection pane="bottomLeft" activeCell="B4" sqref="B4"/>
      <selection pane="bottomRight" activeCell="Z25" sqref="Z25"/>
    </sheetView>
  </sheetViews>
  <sheetFormatPr baseColWidth="10" defaultRowHeight="13" x14ac:dyDescent="0.15"/>
  <cols>
    <col min="1" max="1" width="10.6640625" customWidth="1"/>
    <col min="2" max="2" width="85.6640625" customWidth="1"/>
  </cols>
  <sheetData>
    <row r="1" spans="1:210" x14ac:dyDescent="0.15">
      <c r="A1" s="16" t="s">
        <v>152</v>
      </c>
    </row>
    <row r="2" spans="1:210" x14ac:dyDescent="0.15">
      <c r="B2" s="61" t="s">
        <v>612</v>
      </c>
      <c r="C2" s="17">
        <f>C5-C6</f>
        <v>640.66133500000001</v>
      </c>
      <c r="D2" s="17">
        <f t="shared" ref="D2:Z2" si="0">D5-D6</f>
        <v>642.13509299999987</v>
      </c>
      <c r="E2" s="17">
        <f t="shared" si="0"/>
        <v>675.64326200000005</v>
      </c>
      <c r="F2" s="17">
        <f t="shared" si="0"/>
        <v>721.20038899999986</v>
      </c>
      <c r="G2" s="17">
        <f t="shared" si="0"/>
        <v>756.30632700000001</v>
      </c>
      <c r="H2" s="17">
        <f t="shared" si="0"/>
        <v>798.86685799999998</v>
      </c>
      <c r="I2" s="17">
        <f t="shared" si="0"/>
        <v>814.3278929999999</v>
      </c>
      <c r="J2" s="17">
        <f t="shared" si="0"/>
        <v>798.55724499999997</v>
      </c>
      <c r="K2" s="17">
        <f t="shared" si="0"/>
        <v>784.46751199999994</v>
      </c>
      <c r="L2" s="17">
        <f t="shared" si="0"/>
        <v>799.49922500000002</v>
      </c>
      <c r="M2" s="17">
        <f t="shared" si="0"/>
        <v>802.28761899999995</v>
      </c>
      <c r="N2" s="17">
        <f t="shared" si="0"/>
        <v>819.56408899999997</v>
      </c>
      <c r="O2" s="17">
        <f t="shared" si="0"/>
        <v>829.29905200000007</v>
      </c>
      <c r="P2" s="17">
        <f t="shared" si="0"/>
        <v>812.12085300000012</v>
      </c>
      <c r="Q2" s="17">
        <f t="shared" si="0"/>
        <v>718.75465199999996</v>
      </c>
      <c r="R2" s="17">
        <f t="shared" si="0"/>
        <v>744.85942899999998</v>
      </c>
      <c r="S2" s="17">
        <f t="shared" si="0"/>
        <v>767.96048599999995</v>
      </c>
      <c r="T2" s="17">
        <f t="shared" si="0"/>
        <v>745.1867739999999</v>
      </c>
      <c r="U2" s="17">
        <f t="shared" si="0"/>
        <v>736.21740799999998</v>
      </c>
      <c r="V2" s="17">
        <f t="shared" si="0"/>
        <v>746.87519999999995</v>
      </c>
      <c r="W2" s="17">
        <f t="shared" si="0"/>
        <v>756.62200000000007</v>
      </c>
      <c r="X2" s="17">
        <f t="shared" si="0"/>
        <v>764.10057799999993</v>
      </c>
      <c r="Y2" s="17">
        <f t="shared" si="0"/>
        <v>781.08477300000004</v>
      </c>
      <c r="Z2" s="17">
        <f t="shared" si="0"/>
        <v>785.31395199999997</v>
      </c>
    </row>
    <row r="3" spans="1:210" x14ac:dyDescent="0.1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15">
      <c r="A4" t="s">
        <v>1</v>
      </c>
      <c r="B4" s="17" t="s">
        <v>2</v>
      </c>
      <c r="C4" s="4">
        <v>77.335793999999993</v>
      </c>
      <c r="D4" s="4">
        <v>80.195650999999998</v>
      </c>
      <c r="E4" s="4">
        <v>81.095414000000005</v>
      </c>
      <c r="F4" s="4">
        <v>83.271033000000003</v>
      </c>
      <c r="G4" s="4">
        <v>84.881443000000004</v>
      </c>
      <c r="H4" s="4">
        <v>85.214490000000012</v>
      </c>
      <c r="I4" s="4">
        <v>82.061221000000003</v>
      </c>
      <c r="J4" s="4">
        <v>83.634119000000013</v>
      </c>
      <c r="K4" s="4">
        <v>77.217934999999997</v>
      </c>
      <c r="L4" s="4">
        <v>85.923181</v>
      </c>
      <c r="M4" s="4">
        <v>82.871217000000001</v>
      </c>
      <c r="N4" s="4">
        <v>81.341825999999998</v>
      </c>
      <c r="O4" s="4">
        <v>82.225286999999994</v>
      </c>
      <c r="P4" s="4">
        <v>83.402585999999999</v>
      </c>
      <c r="Q4" s="4">
        <v>83.569682999999998</v>
      </c>
      <c r="R4" s="4">
        <v>82.159657999999993</v>
      </c>
      <c r="S4" s="4">
        <v>84.158923000000001</v>
      </c>
      <c r="T4" s="4">
        <v>82.599324999999993</v>
      </c>
      <c r="U4" s="4">
        <v>82.094092999999987</v>
      </c>
      <c r="V4" s="4">
        <v>88.156000000000006</v>
      </c>
      <c r="W4" s="4">
        <v>86.525999999999996</v>
      </c>
      <c r="X4" s="4">
        <v>81.972825</v>
      </c>
      <c r="Y4" s="4">
        <v>85.084971999999993</v>
      </c>
      <c r="Z4" s="4">
        <v>86.013082999999995</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15">
      <c r="A5" t="s">
        <v>3</v>
      </c>
      <c r="B5" s="17" t="s">
        <v>4</v>
      </c>
      <c r="C5" s="4">
        <v>738.73992099999998</v>
      </c>
      <c r="D5" s="4">
        <v>743.11589099999992</v>
      </c>
      <c r="E5" s="4">
        <v>775.75130000000001</v>
      </c>
      <c r="F5" s="4">
        <v>824.6239129999999</v>
      </c>
      <c r="G5" s="4">
        <v>863.66547600000001</v>
      </c>
      <c r="H5" s="4">
        <v>912.60899699999993</v>
      </c>
      <c r="I5" s="4">
        <v>932.13070499999992</v>
      </c>
      <c r="J5" s="4">
        <v>920.47738300000003</v>
      </c>
      <c r="K5" s="4">
        <v>909.90290099999993</v>
      </c>
      <c r="L5" s="4">
        <v>927.05431199999998</v>
      </c>
      <c r="M5" s="4">
        <v>939.13775499999997</v>
      </c>
      <c r="N5" s="4">
        <v>960.333977</v>
      </c>
      <c r="O5" s="4">
        <v>987.39147700000001</v>
      </c>
      <c r="P5" s="4">
        <v>967.55572100000006</v>
      </c>
      <c r="Q5" s="4">
        <v>870.24635499999999</v>
      </c>
      <c r="R5" s="4">
        <v>904.255943</v>
      </c>
      <c r="S5" s="4">
        <v>920.83106799999996</v>
      </c>
      <c r="T5" s="4">
        <v>899.60449699999992</v>
      </c>
      <c r="U5" s="4">
        <v>890.77866099999994</v>
      </c>
      <c r="V5" s="4">
        <v>892.76619999999991</v>
      </c>
      <c r="W5" s="4">
        <v>903.60900000000004</v>
      </c>
      <c r="X5" s="4">
        <v>912.96620299999995</v>
      </c>
      <c r="Y5" s="4">
        <v>930.32747600000005</v>
      </c>
      <c r="Z5" s="4">
        <v>935.07503099999997</v>
      </c>
      <c r="AA5" s="5">
        <f>Y5/H5</f>
        <v>1.0194151921121155</v>
      </c>
      <c r="AB5" s="4"/>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15">
      <c r="A6" t="s">
        <v>5</v>
      </c>
      <c r="B6" s="17" t="s">
        <v>6</v>
      </c>
      <c r="C6" s="4">
        <v>98.078586000000001</v>
      </c>
      <c r="D6" s="4">
        <v>100.98079799999999</v>
      </c>
      <c r="E6" s="4">
        <v>100.10803799999999</v>
      </c>
      <c r="F6" s="4">
        <v>103.423524</v>
      </c>
      <c r="G6" s="4">
        <v>107.359149</v>
      </c>
      <c r="H6" s="4">
        <v>113.74213899999999</v>
      </c>
      <c r="I6" s="4">
        <v>117.802812</v>
      </c>
      <c r="J6" s="4">
        <v>121.92013800000001</v>
      </c>
      <c r="K6" s="4">
        <v>125.435389</v>
      </c>
      <c r="L6" s="4">
        <v>127.555087</v>
      </c>
      <c r="M6" s="4">
        <v>136.85013599999999</v>
      </c>
      <c r="N6" s="4">
        <v>140.76988800000001</v>
      </c>
      <c r="O6" s="4">
        <v>158.09242499999999</v>
      </c>
      <c r="P6" s="4">
        <v>155.43486799999999</v>
      </c>
      <c r="Q6" s="4">
        <v>151.491703</v>
      </c>
      <c r="R6" s="4">
        <v>159.396514</v>
      </c>
      <c r="S6" s="4">
        <v>152.87058199999998</v>
      </c>
      <c r="T6" s="4">
        <v>154.417723</v>
      </c>
      <c r="U6" s="4">
        <v>154.56125299999999</v>
      </c>
      <c r="V6" s="4">
        <v>145.89099999999999</v>
      </c>
      <c r="W6" s="4">
        <v>146.98699999999999</v>
      </c>
      <c r="X6" s="4">
        <v>148.86562499999999</v>
      </c>
      <c r="Y6" s="4">
        <v>149.24270300000001</v>
      </c>
      <c r="Z6" s="4">
        <v>149.761079</v>
      </c>
      <c r="AA6" s="5">
        <f t="shared" ref="AA6:AA24" si="1">Y6/H6</f>
        <v>1.3121144398383435</v>
      </c>
      <c r="AB6" s="4"/>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15">
      <c r="A7" t="s">
        <v>7</v>
      </c>
      <c r="B7" s="17" t="s">
        <v>8</v>
      </c>
      <c r="C7" s="4">
        <v>8.7038630000000001</v>
      </c>
      <c r="D7" s="4">
        <v>8.1824650000000005</v>
      </c>
      <c r="E7" s="4">
        <v>7.7287730000000003</v>
      </c>
      <c r="F7" s="4">
        <v>7.7653940000000006</v>
      </c>
      <c r="G7" s="4">
        <v>7.9303030000000003</v>
      </c>
      <c r="H7" s="4">
        <v>7.6902629999999998</v>
      </c>
      <c r="I7" s="4">
        <v>7.4989049999999997</v>
      </c>
      <c r="J7" s="4">
        <v>7.420598</v>
      </c>
      <c r="K7" s="4">
        <v>7.1261260000000002</v>
      </c>
      <c r="L7" s="4">
        <v>7.320589</v>
      </c>
      <c r="M7" s="4">
        <v>7.3446249999999997</v>
      </c>
      <c r="N7" s="4">
        <v>7.5988850000000001</v>
      </c>
      <c r="O7" s="4">
        <v>7.6206130000000005</v>
      </c>
      <c r="P7" s="4">
        <v>7.0184250000000006</v>
      </c>
      <c r="Q7" s="4">
        <v>6.2189110000000003</v>
      </c>
      <c r="R7" s="4">
        <v>6.0266169999999999</v>
      </c>
      <c r="S7" s="4">
        <v>6.1006009999999993</v>
      </c>
      <c r="T7" s="4">
        <v>5.7953059999999992</v>
      </c>
      <c r="U7" s="4">
        <v>5.6492070000000005</v>
      </c>
      <c r="V7" s="4">
        <v>5.3209999999999997</v>
      </c>
      <c r="W7" s="4">
        <v>4.7670000000000003</v>
      </c>
      <c r="X7" s="4">
        <v>4.6555150000000003</v>
      </c>
      <c r="Y7" s="4">
        <v>4.7579950000000002</v>
      </c>
      <c r="Z7" s="4">
        <v>4.8481819999999995</v>
      </c>
      <c r="AA7" s="5">
        <f t="shared" si="1"/>
        <v>0.61870380765911392</v>
      </c>
      <c r="AB7" s="4"/>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15">
      <c r="A8" t="s">
        <v>9</v>
      </c>
      <c r="B8" s="17" t="s">
        <v>10</v>
      </c>
      <c r="C8" s="4">
        <v>63.466239000000002</v>
      </c>
      <c r="D8" s="4">
        <v>66.613067000000001</v>
      </c>
      <c r="E8" s="4">
        <v>66.405496999999997</v>
      </c>
      <c r="F8" s="4">
        <v>68.894573000000008</v>
      </c>
      <c r="G8" s="4">
        <v>70.887642999999997</v>
      </c>
      <c r="H8" s="4">
        <v>73.715214000000003</v>
      </c>
      <c r="I8" s="4">
        <v>77.468111000000007</v>
      </c>
      <c r="J8" s="4">
        <v>78.178905999999998</v>
      </c>
      <c r="K8" s="4">
        <v>81.252903000000003</v>
      </c>
      <c r="L8" s="4">
        <v>83.623877999999991</v>
      </c>
      <c r="M8" s="4">
        <v>91.566890000000001</v>
      </c>
      <c r="N8" s="4">
        <v>93.627451000000008</v>
      </c>
      <c r="O8" s="4">
        <v>110.498193</v>
      </c>
      <c r="P8" s="4">
        <v>109.597933</v>
      </c>
      <c r="Q8" s="4">
        <v>109.10064999999999</v>
      </c>
      <c r="R8" s="4">
        <v>115.23908999999999</v>
      </c>
      <c r="S8" s="4">
        <v>108.664109</v>
      </c>
      <c r="T8" s="4">
        <v>110.50349700000001</v>
      </c>
      <c r="U8" s="4">
        <v>112.14299199999999</v>
      </c>
      <c r="V8" s="4">
        <v>104.46</v>
      </c>
      <c r="W8" s="4">
        <v>106.26300000000001</v>
      </c>
      <c r="X8" s="4">
        <v>108.980924</v>
      </c>
      <c r="Y8" s="4">
        <v>108.41287799999999</v>
      </c>
      <c r="Z8" s="4">
        <v>108.41488199999999</v>
      </c>
      <c r="AA8" s="5">
        <f t="shared" si="1"/>
        <v>1.4706988166649015</v>
      </c>
      <c r="AB8" s="4"/>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15">
      <c r="A9" t="s">
        <v>11</v>
      </c>
      <c r="B9" s="17" t="s">
        <v>12</v>
      </c>
      <c r="C9" s="4">
        <v>26.383068999999999</v>
      </c>
      <c r="D9" s="4">
        <v>26.477402999999999</v>
      </c>
      <c r="E9" s="4">
        <v>26.191174</v>
      </c>
      <c r="F9" s="4">
        <v>26.951499999999999</v>
      </c>
      <c r="G9" s="4">
        <v>28.700080000000003</v>
      </c>
      <c r="H9" s="4">
        <v>32.299700000000001</v>
      </c>
      <c r="I9" s="4">
        <v>32.836120000000001</v>
      </c>
      <c r="J9" s="4">
        <v>36.216156000000005</v>
      </c>
      <c r="K9" s="4">
        <v>36.963414999999998</v>
      </c>
      <c r="L9" s="4">
        <v>36.587347999999999</v>
      </c>
      <c r="M9" s="4">
        <v>38.035736</v>
      </c>
      <c r="N9" s="4">
        <v>39.620269</v>
      </c>
      <c r="O9" s="4">
        <v>40.052714000000002</v>
      </c>
      <c r="P9" s="4">
        <v>38.918044999999999</v>
      </c>
      <c r="Q9" s="4">
        <v>36.296258000000002</v>
      </c>
      <c r="R9" s="4">
        <v>38.244703000000001</v>
      </c>
      <c r="S9" s="4">
        <v>38.114864000000004</v>
      </c>
      <c r="T9" s="4">
        <v>38.131118000000001</v>
      </c>
      <c r="U9" s="4">
        <v>36.769556999999999</v>
      </c>
      <c r="V9" s="4">
        <v>36.11</v>
      </c>
      <c r="W9" s="4">
        <v>35.957000000000001</v>
      </c>
      <c r="X9" s="4">
        <v>35.263639000000005</v>
      </c>
      <c r="Y9" s="4">
        <v>36.071753999999999</v>
      </c>
      <c r="Z9" s="4">
        <v>36.486313000000003</v>
      </c>
      <c r="AA9" s="5">
        <f t="shared" si="1"/>
        <v>1.1167829422564295</v>
      </c>
      <c r="AB9" s="4"/>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15">
      <c r="A10" t="s">
        <v>13</v>
      </c>
      <c r="B10" s="17" t="s">
        <v>14</v>
      </c>
      <c r="C10" s="4">
        <v>145.98707199999998</v>
      </c>
      <c r="D10" s="4">
        <v>146.86541200000002</v>
      </c>
      <c r="E10" s="4">
        <v>148.232033</v>
      </c>
      <c r="F10" s="4">
        <v>150.84331400000002</v>
      </c>
      <c r="G10" s="4">
        <v>153.375046</v>
      </c>
      <c r="H10" s="4">
        <v>152.59447299999999</v>
      </c>
      <c r="I10" s="4">
        <v>153.03954300000001</v>
      </c>
      <c r="J10" s="4">
        <v>154.233858</v>
      </c>
      <c r="K10" s="4">
        <v>153.44343000000001</v>
      </c>
      <c r="L10" s="4">
        <v>155.28531799999999</v>
      </c>
      <c r="M10" s="4">
        <v>155.23095499999999</v>
      </c>
      <c r="N10" s="4">
        <v>157.351383</v>
      </c>
      <c r="O10" s="4">
        <v>161.924319</v>
      </c>
      <c r="P10" s="4">
        <v>159.977484</v>
      </c>
      <c r="Q10" s="4">
        <v>157.08341799999999</v>
      </c>
      <c r="R10" s="4">
        <v>156.40482299999999</v>
      </c>
      <c r="S10" s="4">
        <v>160.20908399999999</v>
      </c>
      <c r="T10" s="4">
        <v>157.69053599999998</v>
      </c>
      <c r="U10" s="4">
        <v>156.86997500000001</v>
      </c>
      <c r="V10" s="4">
        <v>160.99520000000001</v>
      </c>
      <c r="W10" s="4">
        <v>159.64699999999999</v>
      </c>
      <c r="X10" s="4">
        <v>158.96947399999999</v>
      </c>
      <c r="Y10" s="4">
        <v>159.46924600000003</v>
      </c>
      <c r="Z10" s="4">
        <v>158.268789</v>
      </c>
      <c r="AA10" s="5">
        <f t="shared" si="1"/>
        <v>1.0450525688436962</v>
      </c>
      <c r="AB10" s="4"/>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15">
      <c r="A11" t="s">
        <v>15</v>
      </c>
      <c r="B11" s="17" t="s">
        <v>16</v>
      </c>
      <c r="C11" s="4">
        <v>74.429365000000004</v>
      </c>
      <c r="D11" s="4">
        <v>79.771676999999997</v>
      </c>
      <c r="E11" s="4">
        <v>80.155122000000006</v>
      </c>
      <c r="F11" s="4">
        <v>80.729873000000012</v>
      </c>
      <c r="G11" s="4">
        <v>77.644447999999997</v>
      </c>
      <c r="H11" s="4">
        <v>78.371346000000003</v>
      </c>
      <c r="I11" s="4">
        <v>80.102433999999988</v>
      </c>
      <c r="J11" s="4">
        <v>74.52479799999999</v>
      </c>
      <c r="K11" s="4">
        <v>74.018079999999998</v>
      </c>
      <c r="L11" s="4">
        <v>74.666623999999999</v>
      </c>
      <c r="M11" s="4">
        <v>73.083703</v>
      </c>
      <c r="N11" s="4">
        <v>72.601528999999999</v>
      </c>
      <c r="O11" s="4">
        <v>70.406323</v>
      </c>
      <c r="P11" s="4">
        <v>70.834090000000003</v>
      </c>
      <c r="Q11" s="4">
        <v>60.330006999999995</v>
      </c>
      <c r="R11" s="4">
        <v>55.064099999999996</v>
      </c>
      <c r="S11" s="4">
        <v>56.361992000000001</v>
      </c>
      <c r="T11" s="4">
        <v>49.849612999999998</v>
      </c>
      <c r="U11" s="4">
        <v>48.611162999999998</v>
      </c>
      <c r="V11" s="4">
        <v>49.158000000000001</v>
      </c>
      <c r="W11" s="4">
        <v>51.386000000000003</v>
      </c>
      <c r="X11" s="4">
        <v>48.699947000000002</v>
      </c>
      <c r="Y11" s="4">
        <v>48.737831</v>
      </c>
      <c r="Z11" s="4">
        <v>46.360616999999998</v>
      </c>
      <c r="AA11" s="5">
        <f t="shared" si="1"/>
        <v>0.62188329647930252</v>
      </c>
      <c r="AB11" s="4"/>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15">
      <c r="A12" t="s">
        <v>17</v>
      </c>
      <c r="B12" s="17" t="s">
        <v>18</v>
      </c>
      <c r="C12" s="4">
        <v>60.006169</v>
      </c>
      <c r="D12" s="4">
        <v>60.838951000000002</v>
      </c>
      <c r="E12" s="4">
        <v>65.544381999999999</v>
      </c>
      <c r="F12" s="4">
        <v>72.451853</v>
      </c>
      <c r="G12" s="4">
        <v>78.316638000000012</v>
      </c>
      <c r="H12" s="4">
        <v>89.473375000000004</v>
      </c>
      <c r="I12" s="4">
        <v>90.078973000000005</v>
      </c>
      <c r="J12" s="4">
        <v>86.358816000000004</v>
      </c>
      <c r="K12" s="4">
        <v>84.019646999999992</v>
      </c>
      <c r="L12" s="4">
        <v>86.429156000000006</v>
      </c>
      <c r="M12" s="4">
        <v>85.929388000000003</v>
      </c>
      <c r="N12" s="4">
        <v>89.090654999999998</v>
      </c>
      <c r="O12" s="4">
        <v>91.468688999999998</v>
      </c>
      <c r="P12" s="4">
        <v>90.657321999999994</v>
      </c>
      <c r="Q12" s="4">
        <v>73.630278000000004</v>
      </c>
      <c r="R12" s="4">
        <v>78.758013000000005</v>
      </c>
      <c r="S12" s="4">
        <v>82.400456999999989</v>
      </c>
      <c r="T12" s="4">
        <v>80.46351700000001</v>
      </c>
      <c r="U12" s="4">
        <v>79.963374000000002</v>
      </c>
      <c r="V12" s="4">
        <v>80.231999999999999</v>
      </c>
      <c r="W12" s="4">
        <v>80.667000000000002</v>
      </c>
      <c r="X12" s="4">
        <v>82.251183999999995</v>
      </c>
      <c r="Y12" s="4">
        <v>84.45157300000001</v>
      </c>
      <c r="Z12" s="4">
        <v>85.690524999999994</v>
      </c>
      <c r="AA12" s="5">
        <f t="shared" si="1"/>
        <v>0.94387378368145836</v>
      </c>
      <c r="AB12" s="4"/>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15">
      <c r="A13" t="s">
        <v>19</v>
      </c>
      <c r="B13" s="17" t="s">
        <v>20</v>
      </c>
      <c r="C13" s="4">
        <v>13.67436</v>
      </c>
      <c r="D13" s="4">
        <v>14.044413</v>
      </c>
      <c r="E13" s="4">
        <v>15.748291</v>
      </c>
      <c r="F13" s="4">
        <v>18.001387999999999</v>
      </c>
      <c r="G13" s="4">
        <v>20.037575</v>
      </c>
      <c r="H13" s="4">
        <v>25.197391</v>
      </c>
      <c r="I13" s="4">
        <v>24.725317999999998</v>
      </c>
      <c r="J13" s="4">
        <v>24.185932000000001</v>
      </c>
      <c r="K13" s="4">
        <v>23.076841999999999</v>
      </c>
      <c r="L13" s="4">
        <v>22.751830000000002</v>
      </c>
      <c r="M13" s="4">
        <v>21.561027999999997</v>
      </c>
      <c r="N13" s="4">
        <v>22.352256000000001</v>
      </c>
      <c r="O13" s="4">
        <v>22.248981000000001</v>
      </c>
      <c r="P13" s="4">
        <v>21.996258999999998</v>
      </c>
      <c r="Q13" s="4">
        <v>18.760023</v>
      </c>
      <c r="R13" s="4">
        <v>22.686433000000001</v>
      </c>
      <c r="S13" s="4">
        <v>22.266718000000001</v>
      </c>
      <c r="T13" s="4">
        <v>21.766552000000001</v>
      </c>
      <c r="U13" s="4">
        <v>22.394974999999999</v>
      </c>
      <c r="V13" s="4">
        <v>23.164999999999999</v>
      </c>
      <c r="W13" s="4">
        <v>24.013000000000002</v>
      </c>
      <c r="X13" s="4">
        <v>25.187553999999999</v>
      </c>
      <c r="Y13" s="4">
        <v>26.936182000000002</v>
      </c>
      <c r="Z13" s="4">
        <v>27.557327000000001</v>
      </c>
      <c r="AA13" s="5">
        <f t="shared" si="1"/>
        <v>1.0690067872503151</v>
      </c>
      <c r="AB13" s="4"/>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15">
      <c r="A14" t="s">
        <v>21</v>
      </c>
      <c r="B14" s="17" t="s">
        <v>22</v>
      </c>
      <c r="C14" s="4">
        <v>18.408625000000001</v>
      </c>
      <c r="D14" s="4">
        <v>18.541651000000002</v>
      </c>
      <c r="E14" s="4">
        <v>20.008474999999997</v>
      </c>
      <c r="F14" s="4">
        <v>21.595533</v>
      </c>
      <c r="G14" s="4">
        <v>23.848044000000002</v>
      </c>
      <c r="H14" s="4">
        <v>25.846761999999998</v>
      </c>
      <c r="I14" s="4">
        <v>25.373262</v>
      </c>
      <c r="J14" s="4">
        <v>22.806652999999997</v>
      </c>
      <c r="K14" s="4">
        <v>21.525241999999999</v>
      </c>
      <c r="L14" s="4">
        <v>22.997679000000002</v>
      </c>
      <c r="M14" s="4">
        <v>23.554907</v>
      </c>
      <c r="N14" s="4">
        <v>23.680536</v>
      </c>
      <c r="O14" s="4">
        <v>24.943259999999999</v>
      </c>
      <c r="P14" s="4">
        <v>24.557030999999998</v>
      </c>
      <c r="Q14" s="4">
        <v>20.619378000000001</v>
      </c>
      <c r="R14" s="4">
        <v>21.860997000000001</v>
      </c>
      <c r="S14" s="4">
        <v>22.551244999999998</v>
      </c>
      <c r="T14" s="4">
        <v>21.237362000000001</v>
      </c>
      <c r="U14" s="4">
        <v>20.739248</v>
      </c>
      <c r="V14" s="4">
        <v>20.396999999999998</v>
      </c>
      <c r="W14" s="4">
        <v>20.116</v>
      </c>
      <c r="X14" s="4">
        <v>20.684540000000002</v>
      </c>
      <c r="Y14" s="4">
        <v>20.817657999999998</v>
      </c>
      <c r="Z14" s="4">
        <v>20.660301</v>
      </c>
      <c r="AA14" s="5">
        <f t="shared" si="1"/>
        <v>0.80542614970494175</v>
      </c>
      <c r="AB14" s="4"/>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15">
      <c r="A15" t="s">
        <v>23</v>
      </c>
      <c r="B15" s="17" t="s">
        <v>24</v>
      </c>
      <c r="C15" s="4">
        <v>30.670051000000001</v>
      </c>
      <c r="D15" s="4">
        <v>30.803908</v>
      </c>
      <c r="E15" s="4">
        <v>31.782747999999998</v>
      </c>
      <c r="F15" s="4">
        <v>34.363396999999999</v>
      </c>
      <c r="G15" s="4">
        <v>35.502669999999995</v>
      </c>
      <c r="H15" s="4">
        <v>37.392139999999998</v>
      </c>
      <c r="I15" s="4">
        <v>39.439908000000003</v>
      </c>
      <c r="J15" s="4">
        <v>38.343230000000005</v>
      </c>
      <c r="K15" s="4">
        <v>38.691860999999996</v>
      </c>
      <c r="L15" s="4">
        <v>40.585450999999999</v>
      </c>
      <c r="M15" s="4">
        <v>41.342618999999999</v>
      </c>
      <c r="N15" s="4">
        <v>43.568317</v>
      </c>
      <c r="O15" s="4">
        <v>45.113372000000005</v>
      </c>
      <c r="P15" s="4">
        <v>44.953063</v>
      </c>
      <c r="Q15" s="4">
        <v>34.685605000000002</v>
      </c>
      <c r="R15" s="4">
        <v>34.057824000000004</v>
      </c>
      <c r="S15" s="4">
        <v>37.650129999999997</v>
      </c>
      <c r="T15" s="4">
        <v>37.524979000000002</v>
      </c>
      <c r="U15" s="4">
        <v>36.845410999999999</v>
      </c>
      <c r="V15" s="4">
        <v>36.67</v>
      </c>
      <c r="W15" s="4">
        <v>36.537999999999997</v>
      </c>
      <c r="X15" s="4">
        <v>36.372796000000001</v>
      </c>
      <c r="Y15" s="4">
        <v>36.672978000000001</v>
      </c>
      <c r="Z15" s="4">
        <v>37.437227</v>
      </c>
      <c r="AA15" s="5">
        <f t="shared" si="1"/>
        <v>0.98076702750898992</v>
      </c>
      <c r="AB15" s="4"/>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15">
      <c r="A16" t="s">
        <v>25</v>
      </c>
      <c r="B16" s="17" t="s">
        <v>26</v>
      </c>
      <c r="C16" s="4">
        <v>70.693524000000011</v>
      </c>
      <c r="D16" s="4">
        <v>71.732685000000004</v>
      </c>
      <c r="E16" s="4">
        <v>80.114965999999995</v>
      </c>
      <c r="F16" s="4">
        <v>93.180066999999994</v>
      </c>
      <c r="G16" s="4">
        <v>106.24046300000001</v>
      </c>
      <c r="H16" s="4">
        <v>113.24572900000001</v>
      </c>
      <c r="I16" s="4">
        <v>121.38794800000001</v>
      </c>
      <c r="J16" s="4">
        <v>118.092427</v>
      </c>
      <c r="K16" s="4">
        <v>115.57716000000001</v>
      </c>
      <c r="L16" s="4">
        <v>120.304838</v>
      </c>
      <c r="M16" s="4">
        <v>123.290879</v>
      </c>
      <c r="N16" s="4">
        <v>125.54467600000001</v>
      </c>
      <c r="O16" s="4">
        <v>122.02523600000001</v>
      </c>
      <c r="P16" s="4">
        <v>116.514257</v>
      </c>
      <c r="Q16" s="4">
        <v>95.240318000000002</v>
      </c>
      <c r="R16" s="4">
        <v>107.520386</v>
      </c>
      <c r="S16" s="4">
        <v>110.374934</v>
      </c>
      <c r="T16" s="4">
        <v>110.03082000000001</v>
      </c>
      <c r="U16" s="4">
        <v>109.87265600000001</v>
      </c>
      <c r="V16" s="4">
        <v>114.014</v>
      </c>
      <c r="W16" s="4">
        <v>119.002</v>
      </c>
      <c r="X16" s="4">
        <v>124.086195</v>
      </c>
      <c r="Y16" s="4">
        <v>131.13484899999997</v>
      </c>
      <c r="Z16" s="4">
        <v>135.03987599999999</v>
      </c>
      <c r="AA16" s="5">
        <f t="shared" si="1"/>
        <v>1.1579672819272502</v>
      </c>
      <c r="AB16" s="4"/>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15">
      <c r="A17" t="s">
        <v>27</v>
      </c>
      <c r="B17" s="17" t="s">
        <v>28</v>
      </c>
      <c r="C17" s="4">
        <v>305.17172899999997</v>
      </c>
      <c r="D17" s="4">
        <v>302.60094400000003</v>
      </c>
      <c r="E17" s="4">
        <v>317.11487599999998</v>
      </c>
      <c r="F17" s="4">
        <v>334.95690999999999</v>
      </c>
      <c r="G17" s="4">
        <v>345.51364899999999</v>
      </c>
      <c r="H17" s="4">
        <v>364.36146000000002</v>
      </c>
      <c r="I17" s="4">
        <v>369.479646</v>
      </c>
      <c r="J17" s="4">
        <v>364.95523300000002</v>
      </c>
      <c r="K17" s="4">
        <v>358.794647</v>
      </c>
      <c r="L17" s="4">
        <v>363.51408299999997</v>
      </c>
      <c r="M17" s="4">
        <v>366.08117399999998</v>
      </c>
      <c r="N17" s="4">
        <v>375.44766700000002</v>
      </c>
      <c r="O17" s="4">
        <v>384.59383600000001</v>
      </c>
      <c r="P17" s="4">
        <v>375.74593800000002</v>
      </c>
      <c r="Q17" s="4">
        <v>335.40836099999996</v>
      </c>
      <c r="R17" s="4">
        <v>347.03984600000001</v>
      </c>
      <c r="S17" s="4">
        <v>357.84729399999998</v>
      </c>
      <c r="T17" s="4">
        <v>347.05222900000001</v>
      </c>
      <c r="U17" s="4">
        <v>341.03148100000004</v>
      </c>
      <c r="V17" s="4">
        <v>342.476</v>
      </c>
      <c r="W17" s="4">
        <v>345.92</v>
      </c>
      <c r="X17" s="4">
        <v>348.84693900000002</v>
      </c>
      <c r="Y17" s="4">
        <v>355.27805899999998</v>
      </c>
      <c r="Z17" s="4">
        <v>356.97253699999999</v>
      </c>
      <c r="AA17" s="5">
        <f t="shared" si="1"/>
        <v>0.97507035733142566</v>
      </c>
      <c r="AB17" s="4"/>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15">
      <c r="A18" t="s">
        <v>29</v>
      </c>
      <c r="B18" s="17" t="s">
        <v>30</v>
      </c>
      <c r="C18" s="4">
        <v>35.010963000000004</v>
      </c>
      <c r="D18" s="4">
        <v>32.821531999999998</v>
      </c>
      <c r="E18" s="4">
        <v>32.272184000000003</v>
      </c>
      <c r="F18" s="4">
        <v>33.220256999999997</v>
      </c>
      <c r="G18" s="4">
        <v>32.645823999999998</v>
      </c>
      <c r="H18" s="4">
        <v>32.180799</v>
      </c>
      <c r="I18" s="4">
        <v>32.178866999999997</v>
      </c>
      <c r="J18" s="4">
        <v>31.179653999999999</v>
      </c>
      <c r="K18" s="4">
        <v>28.548366000000001</v>
      </c>
      <c r="L18" s="4">
        <v>27.130714000000001</v>
      </c>
      <c r="M18" s="4">
        <v>25.914621999999998</v>
      </c>
      <c r="N18" s="4">
        <v>23.266971000000002</v>
      </c>
      <c r="O18" s="4">
        <v>23.195036000000002</v>
      </c>
      <c r="P18" s="4">
        <v>21.545150000000003</v>
      </c>
      <c r="Q18" s="4">
        <v>16.316157</v>
      </c>
      <c r="R18" s="4">
        <v>17.066876000000001</v>
      </c>
      <c r="S18" s="4">
        <v>17.313253</v>
      </c>
      <c r="T18" s="4">
        <v>16.760048999999999</v>
      </c>
      <c r="U18" s="4">
        <v>16.115143</v>
      </c>
      <c r="V18" s="4">
        <v>15.884</v>
      </c>
      <c r="W18" s="4">
        <v>16.216999999999999</v>
      </c>
      <c r="X18" s="4">
        <v>16.093767</v>
      </c>
      <c r="Y18" s="4">
        <v>16.072803</v>
      </c>
      <c r="Z18" s="4">
        <v>16.020747</v>
      </c>
      <c r="AA18" s="5">
        <f t="shared" si="1"/>
        <v>0.49945319878477845</v>
      </c>
      <c r="AB18" s="4"/>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15">
      <c r="A19" t="s">
        <v>31</v>
      </c>
      <c r="B19" s="17" t="s">
        <v>32</v>
      </c>
      <c r="C19" s="4">
        <v>37.339963000000004</v>
      </c>
      <c r="D19" s="4">
        <v>36.787188999999998</v>
      </c>
      <c r="E19" s="4">
        <v>38.311347000000005</v>
      </c>
      <c r="F19" s="4">
        <v>39.268481000000001</v>
      </c>
      <c r="G19" s="4">
        <v>40.453797999999999</v>
      </c>
      <c r="H19" s="4">
        <v>42.121275999999995</v>
      </c>
      <c r="I19" s="4">
        <v>41.684392999999993</v>
      </c>
      <c r="J19" s="4">
        <v>41.614078999999997</v>
      </c>
      <c r="K19" s="4">
        <v>40.827904000000004</v>
      </c>
      <c r="L19" s="4">
        <v>41.829214999999998</v>
      </c>
      <c r="M19" s="4">
        <v>41.397092999999998</v>
      </c>
      <c r="N19" s="4">
        <v>41.735033000000001</v>
      </c>
      <c r="O19" s="4">
        <v>42.545392999999997</v>
      </c>
      <c r="P19" s="4">
        <v>41.907252</v>
      </c>
      <c r="Q19" s="4">
        <v>37.441228000000002</v>
      </c>
      <c r="R19" s="4">
        <v>38.569925000000005</v>
      </c>
      <c r="S19" s="4">
        <v>38.483457999999999</v>
      </c>
      <c r="T19" s="4">
        <v>36.503858999999999</v>
      </c>
      <c r="U19" s="4">
        <v>35.854116999999995</v>
      </c>
      <c r="V19" s="4">
        <v>35.741</v>
      </c>
      <c r="W19" s="4">
        <v>35.198999999999998</v>
      </c>
      <c r="X19" s="4">
        <v>35.342880999999998</v>
      </c>
      <c r="Y19" s="4">
        <v>35.969985999999999</v>
      </c>
      <c r="Z19" s="4">
        <v>35.791546000000004</v>
      </c>
      <c r="AA19" s="5">
        <f t="shared" si="1"/>
        <v>0.85396240132896262</v>
      </c>
      <c r="AB19" s="4"/>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15">
      <c r="A20" t="s">
        <v>33</v>
      </c>
      <c r="B20" s="17" t="s">
        <v>34</v>
      </c>
      <c r="C20" s="4">
        <v>55.061707999999996</v>
      </c>
      <c r="D20" s="4">
        <v>56.391477999999999</v>
      </c>
      <c r="E20" s="4">
        <v>59.550177000000005</v>
      </c>
      <c r="F20" s="4">
        <v>62.923527999999997</v>
      </c>
      <c r="G20" s="4">
        <v>65.438579000000004</v>
      </c>
      <c r="H20" s="4">
        <v>68.890611000000007</v>
      </c>
      <c r="I20" s="4">
        <v>68.100834000000006</v>
      </c>
      <c r="J20" s="4">
        <v>65.040027999999992</v>
      </c>
      <c r="K20" s="4">
        <v>64.123310000000004</v>
      </c>
      <c r="L20" s="4">
        <v>63.242010000000001</v>
      </c>
      <c r="M20" s="4">
        <v>63.807372999999998</v>
      </c>
      <c r="N20" s="4">
        <v>65.847153999999989</v>
      </c>
      <c r="O20" s="4">
        <v>67.454384000000005</v>
      </c>
      <c r="P20" s="4">
        <v>66.975092999999987</v>
      </c>
      <c r="Q20" s="4">
        <v>60.469923000000001</v>
      </c>
      <c r="R20" s="4">
        <v>64.135038999999992</v>
      </c>
      <c r="S20" s="4">
        <v>66.526812000000007</v>
      </c>
      <c r="T20" s="4">
        <v>64.586742999999998</v>
      </c>
      <c r="U20" s="4">
        <v>64.499063000000007</v>
      </c>
      <c r="V20" s="4">
        <v>65.86</v>
      </c>
      <c r="W20" s="4">
        <v>66.685000000000002</v>
      </c>
      <c r="X20" s="4">
        <v>67.54646000000001</v>
      </c>
      <c r="Y20" s="4">
        <v>69.420192999999998</v>
      </c>
      <c r="Z20" s="4">
        <v>68.135852999999997</v>
      </c>
      <c r="AA20" s="5">
        <f t="shared" si="1"/>
        <v>1.0076872884753481</v>
      </c>
      <c r="AB20" s="4"/>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15">
      <c r="A21" t="s">
        <v>35</v>
      </c>
      <c r="B21" s="17" t="s">
        <v>36</v>
      </c>
      <c r="C21" s="4">
        <v>11.895474</v>
      </c>
      <c r="D21" s="4">
        <v>11.887973000000001</v>
      </c>
      <c r="E21" s="4">
        <v>12.50309</v>
      </c>
      <c r="F21" s="4">
        <v>12.894152</v>
      </c>
      <c r="G21" s="4">
        <v>13.827414000000001</v>
      </c>
      <c r="H21" s="4">
        <v>15.852402</v>
      </c>
      <c r="I21" s="4">
        <v>17.799271000000001</v>
      </c>
      <c r="J21" s="4">
        <v>18.386834999999998</v>
      </c>
      <c r="K21" s="4">
        <v>19.437712999999999</v>
      </c>
      <c r="L21" s="4">
        <v>19.957315999999999</v>
      </c>
      <c r="M21" s="4">
        <v>20.172311000000001</v>
      </c>
      <c r="N21" s="4">
        <v>21.879846000000001</v>
      </c>
      <c r="O21" s="4">
        <v>21.716267999999999</v>
      </c>
      <c r="P21" s="4">
        <v>22.457180000000001</v>
      </c>
      <c r="Q21" s="4">
        <v>22.778401000000002</v>
      </c>
      <c r="R21" s="4">
        <v>23.241354999999999</v>
      </c>
      <c r="S21" s="4">
        <v>24.025672999999998</v>
      </c>
      <c r="T21" s="4">
        <v>24.676137999999998</v>
      </c>
      <c r="U21" s="4">
        <v>24.922125000000001</v>
      </c>
      <c r="V21" s="4">
        <v>25.228999999999999</v>
      </c>
      <c r="W21" s="4">
        <v>26.890999999999998</v>
      </c>
      <c r="X21" s="4">
        <v>27.665838000000001</v>
      </c>
      <c r="Y21" s="4">
        <v>29.221668000000001</v>
      </c>
      <c r="Z21" s="4">
        <v>30.279107</v>
      </c>
      <c r="AA21" s="5">
        <f t="shared" si="1"/>
        <v>1.8433590064142962</v>
      </c>
      <c r="AB21" s="4"/>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15">
      <c r="A22" t="s">
        <v>37</v>
      </c>
      <c r="B22" s="17" t="s">
        <v>38</v>
      </c>
      <c r="C22" s="4">
        <v>45.600438000000004</v>
      </c>
      <c r="D22" s="4">
        <v>45.313470000000002</v>
      </c>
      <c r="E22" s="4">
        <v>47.401263</v>
      </c>
      <c r="F22" s="4">
        <v>49.423404999999995</v>
      </c>
      <c r="G22" s="4">
        <v>51.248040000000003</v>
      </c>
      <c r="H22" s="4">
        <v>54.500304</v>
      </c>
      <c r="I22" s="4">
        <v>56.355226999999999</v>
      </c>
      <c r="J22" s="4">
        <v>56.157668999999999</v>
      </c>
      <c r="K22" s="4">
        <v>56.565275999999997</v>
      </c>
      <c r="L22" s="4">
        <v>59.427690000000005</v>
      </c>
      <c r="M22" s="4">
        <v>60.388853000000005</v>
      </c>
      <c r="N22" s="4">
        <v>61.710853999999998</v>
      </c>
      <c r="O22" s="4">
        <v>63.107292000000001</v>
      </c>
      <c r="P22" s="4">
        <v>60.727576999999997</v>
      </c>
      <c r="Q22" s="4">
        <v>51.568991000000004</v>
      </c>
      <c r="R22" s="4">
        <v>53.603328000000005</v>
      </c>
      <c r="S22" s="4">
        <v>57.795794000000001</v>
      </c>
      <c r="T22" s="4">
        <v>54.681264999999996</v>
      </c>
      <c r="U22" s="4">
        <v>51.933605</v>
      </c>
      <c r="V22" s="4">
        <v>51.191000000000003</v>
      </c>
      <c r="W22" s="4">
        <v>51.683999999999997</v>
      </c>
      <c r="X22" s="4">
        <v>52.602023000000003</v>
      </c>
      <c r="Y22" s="4">
        <v>54.601213000000001</v>
      </c>
      <c r="Z22" s="4">
        <v>54.654088000000002</v>
      </c>
      <c r="AA22" s="5">
        <f t="shared" si="1"/>
        <v>1.0018515309565981</v>
      </c>
      <c r="AB22" s="4"/>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15">
      <c r="A23" t="s">
        <v>39</v>
      </c>
      <c r="B23" s="17" t="s">
        <v>40</v>
      </c>
      <c r="C23" s="4">
        <v>75.943225000000012</v>
      </c>
      <c r="D23" s="4">
        <v>74.615624999999994</v>
      </c>
      <c r="E23" s="4">
        <v>79.222588000000002</v>
      </c>
      <c r="F23" s="4">
        <v>84.194676999999999</v>
      </c>
      <c r="G23" s="4">
        <v>84.645808000000002</v>
      </c>
      <c r="H23" s="4">
        <v>89.281071999999995</v>
      </c>
      <c r="I23" s="4">
        <v>90.463763</v>
      </c>
      <c r="J23" s="4">
        <v>89.730170000000001</v>
      </c>
      <c r="K23" s="4">
        <v>88.452096999999995</v>
      </c>
      <c r="L23" s="4">
        <v>89.893473999999998</v>
      </c>
      <c r="M23" s="4">
        <v>90.569634999999991</v>
      </c>
      <c r="N23" s="4">
        <v>93.302678</v>
      </c>
      <c r="O23" s="4">
        <v>95.783425000000008</v>
      </c>
      <c r="P23" s="4">
        <v>90.939831000000012</v>
      </c>
      <c r="Q23" s="4">
        <v>77.777293</v>
      </c>
      <c r="R23" s="4">
        <v>83.455721999999994</v>
      </c>
      <c r="S23" s="4">
        <v>84.510881999999995</v>
      </c>
      <c r="T23" s="4">
        <v>81.372675000000001</v>
      </c>
      <c r="U23" s="4">
        <v>80.789593999999994</v>
      </c>
      <c r="V23" s="4">
        <v>80.760999999999996</v>
      </c>
      <c r="W23" s="4">
        <v>80.763999999999996</v>
      </c>
      <c r="X23" s="4">
        <v>80.805275999999992</v>
      </c>
      <c r="Y23" s="4">
        <v>82.588323000000003</v>
      </c>
      <c r="Z23" s="4">
        <v>83.649846999999994</v>
      </c>
      <c r="AA23" s="5">
        <f t="shared" si="1"/>
        <v>0.92503731362006947</v>
      </c>
      <c r="AB23" s="4"/>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15">
      <c r="A24" t="s">
        <v>41</v>
      </c>
      <c r="B24" s="17" t="s">
        <v>42</v>
      </c>
      <c r="C24" s="4">
        <v>46.588887999999997</v>
      </c>
      <c r="D24" s="4">
        <v>47.10436</v>
      </c>
      <c r="E24" s="4">
        <v>50.399639999999998</v>
      </c>
      <c r="F24" s="4">
        <v>55.929065000000001</v>
      </c>
      <c r="G24" s="4">
        <v>59.815913000000002</v>
      </c>
      <c r="H24" s="4">
        <v>63.743552999999999</v>
      </c>
      <c r="I24" s="4">
        <v>64.406519000000003</v>
      </c>
      <c r="J24" s="4">
        <v>63.765917000000002</v>
      </c>
      <c r="K24" s="4">
        <v>61.239950999999998</v>
      </c>
      <c r="L24" s="4">
        <v>62.071408000000005</v>
      </c>
      <c r="M24" s="4">
        <v>63.922239999999995</v>
      </c>
      <c r="N24" s="4">
        <v>67.462955000000008</v>
      </c>
      <c r="O24" s="4">
        <v>70.829380999999998</v>
      </c>
      <c r="P24" s="4">
        <v>71.190448000000004</v>
      </c>
      <c r="Q24" s="4">
        <v>69.072951000000003</v>
      </c>
      <c r="R24" s="4">
        <v>66.980676000000003</v>
      </c>
      <c r="S24" s="4">
        <v>69.274350000000013</v>
      </c>
      <c r="T24" s="4">
        <v>68.598472999999998</v>
      </c>
      <c r="U24" s="4">
        <v>66.936441000000002</v>
      </c>
      <c r="V24" s="4">
        <v>67.81</v>
      </c>
      <c r="W24" s="4">
        <v>68.48</v>
      </c>
      <c r="X24" s="4">
        <v>68.821585999999996</v>
      </c>
      <c r="Y24" s="4">
        <v>67.631744999999995</v>
      </c>
      <c r="Z24" s="4">
        <v>68.655484999999999</v>
      </c>
      <c r="AA24" s="5">
        <f t="shared" si="1"/>
        <v>1.0609974156915916</v>
      </c>
      <c r="AB24" s="4"/>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15">
      <c r="A25" t="s">
        <v>43</v>
      </c>
      <c r="B25" s="17" t="s">
        <v>44</v>
      </c>
      <c r="C25" s="4">
        <v>230.04116099999999</v>
      </c>
      <c r="D25" s="4">
        <v>221.60615900000002</v>
      </c>
      <c r="E25" s="4">
        <v>217.66690499999999</v>
      </c>
      <c r="F25" s="4">
        <v>222.83057300000002</v>
      </c>
      <c r="G25" s="4">
        <v>234.80286699999999</v>
      </c>
      <c r="H25" s="4">
        <v>255.59784999999999</v>
      </c>
      <c r="I25" s="4">
        <v>261.45338800000002</v>
      </c>
      <c r="J25" s="4">
        <v>261.91643599999998</v>
      </c>
      <c r="K25" s="4">
        <v>265.794173</v>
      </c>
      <c r="L25" s="4">
        <v>273.91504700000002</v>
      </c>
      <c r="M25" s="4">
        <v>285.413229</v>
      </c>
      <c r="N25" s="4">
        <v>298.61419699999999</v>
      </c>
      <c r="O25" s="4">
        <v>312.81439699999999</v>
      </c>
      <c r="P25" s="4">
        <v>309.22306900000001</v>
      </c>
      <c r="Q25" s="4">
        <v>287.66998700000005</v>
      </c>
      <c r="R25" s="4">
        <v>283.66371399999997</v>
      </c>
      <c r="S25" s="4">
        <v>288.13261900000003</v>
      </c>
      <c r="T25" s="4">
        <v>281.70789500000001</v>
      </c>
      <c r="U25" s="4">
        <v>282.92418099999998</v>
      </c>
      <c r="V25" s="4">
        <v>277.387</v>
      </c>
      <c r="W25" s="4">
        <v>273.94799999999998</v>
      </c>
      <c r="X25" s="4">
        <v>274.63926500000002</v>
      </c>
      <c r="Y25" s="4">
        <v>287.77296799999999</v>
      </c>
      <c r="Z25" s="4">
        <v>292.81364200000002</v>
      </c>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15">
      <c r="A26" t="s">
        <v>45</v>
      </c>
      <c r="B26" s="17" t="s">
        <v>46</v>
      </c>
      <c r="C26" s="4">
        <v>1192.100113</v>
      </c>
      <c r="D26" s="4">
        <v>1219.045595</v>
      </c>
      <c r="E26" s="4">
        <v>1264.3226219999999</v>
      </c>
      <c r="F26" s="4">
        <v>1329.798389</v>
      </c>
      <c r="G26" s="4">
        <v>1403.5033189999999</v>
      </c>
      <c r="H26" s="4">
        <v>1499.3741710000002</v>
      </c>
      <c r="I26" s="4">
        <v>1561.3840830000001</v>
      </c>
      <c r="J26" s="4">
        <v>1591.3507420000001</v>
      </c>
      <c r="K26" s="4">
        <v>1611.7640630000001</v>
      </c>
      <c r="L26" s="4">
        <v>1667.7292539999999</v>
      </c>
      <c r="M26" s="4">
        <v>1717.147385</v>
      </c>
      <c r="N26" s="4">
        <v>1787.2002709999999</v>
      </c>
      <c r="O26" s="4">
        <v>1847.970636</v>
      </c>
      <c r="P26" s="4">
        <v>1867.688114</v>
      </c>
      <c r="Q26" s="4">
        <v>1791.8669090000001</v>
      </c>
      <c r="R26" s="4">
        <v>1853.7765149999998</v>
      </c>
      <c r="S26" s="4">
        <v>1897.560232</v>
      </c>
      <c r="T26" s="4">
        <v>1920.0302450000001</v>
      </c>
      <c r="U26" s="4">
        <v>1931.0425889999999</v>
      </c>
      <c r="V26" s="4">
        <v>1969.087188</v>
      </c>
      <c r="W26" s="4">
        <v>2014.5989999999999</v>
      </c>
      <c r="X26" s="4">
        <v>2050.9140739999998</v>
      </c>
      <c r="Y26" s="4">
        <v>2123.7181179999998</v>
      </c>
      <c r="Z26" s="4">
        <v>2189.5008720000001</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15">
      <c r="A27" t="s">
        <v>47</v>
      </c>
      <c r="B27" s="17" t="s">
        <v>48</v>
      </c>
      <c r="C27" s="4">
        <v>464.927975</v>
      </c>
      <c r="D27" s="4">
        <v>466.52844799999997</v>
      </c>
      <c r="E27" s="4">
        <v>488.13754700000004</v>
      </c>
      <c r="F27" s="4">
        <v>512.81424099999992</v>
      </c>
      <c r="G27" s="4">
        <v>537.23965500000008</v>
      </c>
      <c r="H27" s="4">
        <v>568.44311600000003</v>
      </c>
      <c r="I27" s="4">
        <v>586.88345900000002</v>
      </c>
      <c r="J27" s="4">
        <v>595.22596299999998</v>
      </c>
      <c r="K27" s="4">
        <v>603.23094300000002</v>
      </c>
      <c r="L27" s="4">
        <v>624.905349</v>
      </c>
      <c r="M27" s="4">
        <v>637.52418299999999</v>
      </c>
      <c r="N27" s="4">
        <v>653.91133100000002</v>
      </c>
      <c r="O27" s="4">
        <v>673.13869199999999</v>
      </c>
      <c r="P27" s="4">
        <v>672.71635100000003</v>
      </c>
      <c r="Q27" s="4">
        <v>630.66409799999997</v>
      </c>
      <c r="R27" s="4">
        <v>653.30661499999997</v>
      </c>
      <c r="S27" s="4">
        <v>666.67941299999995</v>
      </c>
      <c r="T27" s="4">
        <v>669.66244099999994</v>
      </c>
      <c r="U27" s="4">
        <v>673.489869</v>
      </c>
      <c r="V27" s="4">
        <v>685.8301899999999</v>
      </c>
      <c r="W27" s="4">
        <v>703.18299999999999</v>
      </c>
      <c r="X27" s="4">
        <v>719.50752299999999</v>
      </c>
      <c r="Y27" s="4">
        <v>745.82887000000005</v>
      </c>
      <c r="Z27" s="4">
        <v>763.77740300000005</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15">
      <c r="A28" t="s">
        <v>49</v>
      </c>
      <c r="B28" s="17" t="s">
        <v>50</v>
      </c>
      <c r="C28" s="4">
        <v>258.067252</v>
      </c>
      <c r="D28" s="4">
        <v>258.98322999999999</v>
      </c>
      <c r="E28" s="4">
        <v>267.39561599999996</v>
      </c>
      <c r="F28" s="4">
        <v>282.23932000000002</v>
      </c>
      <c r="G28" s="4">
        <v>295.82009199999999</v>
      </c>
      <c r="H28" s="4">
        <v>312.41971000000001</v>
      </c>
      <c r="I28" s="4">
        <v>326.13333</v>
      </c>
      <c r="J28" s="4">
        <v>332.30827299999999</v>
      </c>
      <c r="K28" s="4">
        <v>338.36866200000003</v>
      </c>
      <c r="L28" s="4">
        <v>353.61919</v>
      </c>
      <c r="M28" s="4">
        <v>361.72337300000004</v>
      </c>
      <c r="N28" s="4">
        <v>369.98035100000004</v>
      </c>
      <c r="O28" s="4">
        <v>380.33289600000001</v>
      </c>
      <c r="P28" s="4">
        <v>383.29806099999996</v>
      </c>
      <c r="Q28" s="4">
        <v>360.49504999999999</v>
      </c>
      <c r="R28" s="4">
        <v>369.40102100000001</v>
      </c>
      <c r="S28" s="4">
        <v>377.26279100000005</v>
      </c>
      <c r="T28" s="4">
        <v>380.76805899999999</v>
      </c>
      <c r="U28" s="4">
        <v>385.40355200000005</v>
      </c>
      <c r="V28" s="4">
        <v>394.80319000000003</v>
      </c>
      <c r="W28" s="4">
        <v>410.31799999999998</v>
      </c>
      <c r="X28" s="4">
        <v>422.30991899999998</v>
      </c>
      <c r="Y28" s="4">
        <v>434.66571500000003</v>
      </c>
      <c r="Z28" s="4">
        <v>445.274609</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15">
      <c r="A29" t="s">
        <v>51</v>
      </c>
      <c r="B29" s="17" t="s">
        <v>52</v>
      </c>
      <c r="C29" s="4">
        <v>135.80991599999999</v>
      </c>
      <c r="D29" s="4">
        <v>137.63868100000002</v>
      </c>
      <c r="E29" s="4">
        <v>149.78467699999999</v>
      </c>
      <c r="F29" s="4">
        <v>154.90461300000001</v>
      </c>
      <c r="G29" s="4">
        <v>162.49322099999998</v>
      </c>
      <c r="H29" s="4">
        <v>171.53078600000001</v>
      </c>
      <c r="I29" s="4">
        <v>174.37085999999999</v>
      </c>
      <c r="J29" s="4">
        <v>176.426602</v>
      </c>
      <c r="K29" s="4">
        <v>176.47877700000001</v>
      </c>
      <c r="L29" s="4">
        <v>181.650294</v>
      </c>
      <c r="M29" s="4">
        <v>184.626113</v>
      </c>
      <c r="N29" s="4">
        <v>190.28176400000001</v>
      </c>
      <c r="O29" s="4">
        <v>197.05202</v>
      </c>
      <c r="P29" s="4">
        <v>194.81644900000001</v>
      </c>
      <c r="Q29" s="4">
        <v>177.49484799999999</v>
      </c>
      <c r="R29" s="4">
        <v>186.28606400000001</v>
      </c>
      <c r="S29" s="4">
        <v>189.91895399999999</v>
      </c>
      <c r="T29" s="4">
        <v>189.45056500000001</v>
      </c>
      <c r="U29" s="4">
        <v>189.06521700000002</v>
      </c>
      <c r="V29" s="4">
        <v>190.82499999999999</v>
      </c>
      <c r="W29" s="4">
        <v>192.768</v>
      </c>
      <c r="X29" s="4">
        <v>195.86065100000002</v>
      </c>
      <c r="Y29" s="4">
        <v>205.49032500000001</v>
      </c>
      <c r="Z29" s="4">
        <v>209.06726900000001</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15">
      <c r="A30" t="s">
        <v>53</v>
      </c>
      <c r="B30" s="17" t="s">
        <v>54</v>
      </c>
      <c r="C30" s="4">
        <v>71.753444000000002</v>
      </c>
      <c r="D30" s="4">
        <v>70.504308999999992</v>
      </c>
      <c r="E30" s="4">
        <v>72.219797</v>
      </c>
      <c r="F30" s="4">
        <v>76.818314999999998</v>
      </c>
      <c r="G30" s="4">
        <v>80.086518999999996</v>
      </c>
      <c r="H30" s="4">
        <v>85.858136999999999</v>
      </c>
      <c r="I30" s="4">
        <v>87.349290999999994</v>
      </c>
      <c r="J30" s="4">
        <v>87.21494899999999</v>
      </c>
      <c r="K30" s="4">
        <v>88.958998000000008</v>
      </c>
      <c r="L30" s="4">
        <v>89.720330000000004</v>
      </c>
      <c r="M30" s="4">
        <v>91.120754000000005</v>
      </c>
      <c r="N30" s="4">
        <v>93.724206000000009</v>
      </c>
      <c r="O30" s="4">
        <v>95.866215999999994</v>
      </c>
      <c r="P30" s="4">
        <v>94.413359999999997</v>
      </c>
      <c r="Q30" s="4">
        <v>92.575670000000002</v>
      </c>
      <c r="R30" s="4">
        <v>97.855829999999997</v>
      </c>
      <c r="S30" s="4">
        <v>99.720400999999995</v>
      </c>
      <c r="T30" s="4">
        <v>99.582071999999997</v>
      </c>
      <c r="U30" s="4">
        <v>99.06586999999999</v>
      </c>
      <c r="V30" s="4">
        <v>100.202</v>
      </c>
      <c r="W30" s="4">
        <v>100.09699999999999</v>
      </c>
      <c r="X30" s="4">
        <v>101.38886100000001</v>
      </c>
      <c r="Y30" s="4">
        <v>105.65402499999999</v>
      </c>
      <c r="Z30" s="4">
        <v>109.38195900000001</v>
      </c>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15">
      <c r="A31" t="s">
        <v>55</v>
      </c>
      <c r="B31" s="17" t="s">
        <v>56</v>
      </c>
      <c r="C31" s="4">
        <v>70.823943</v>
      </c>
      <c r="D31" s="4">
        <v>74.221244000000013</v>
      </c>
      <c r="E31" s="4">
        <v>79.865881999999999</v>
      </c>
      <c r="F31" s="4">
        <v>88.356963000000007</v>
      </c>
      <c r="G31" s="4">
        <v>98.373507000000004</v>
      </c>
      <c r="H31" s="4">
        <v>109.97475</v>
      </c>
      <c r="I31" s="4">
        <v>123.695842</v>
      </c>
      <c r="J31" s="4">
        <v>125.703435</v>
      </c>
      <c r="K31" s="4">
        <v>128.918496</v>
      </c>
      <c r="L31" s="4">
        <v>134.46015800000001</v>
      </c>
      <c r="M31" s="4">
        <v>140.24660699999998</v>
      </c>
      <c r="N31" s="4">
        <v>148.53361100000001</v>
      </c>
      <c r="O31" s="4">
        <v>153.61157500000002</v>
      </c>
      <c r="P31" s="4">
        <v>161.12661600000001</v>
      </c>
      <c r="Q31" s="4">
        <v>158.329072</v>
      </c>
      <c r="R31" s="4">
        <v>167.53720199999998</v>
      </c>
      <c r="S31" s="4">
        <v>172.91716600000001</v>
      </c>
      <c r="T31" s="4">
        <v>177.498167</v>
      </c>
      <c r="U31" s="4">
        <v>175.85247899999999</v>
      </c>
      <c r="V31" s="4">
        <v>181.196</v>
      </c>
      <c r="W31" s="4">
        <v>187.18700000000001</v>
      </c>
      <c r="X31" s="4">
        <v>193.74330300000003</v>
      </c>
      <c r="Y31" s="4">
        <v>204.316937</v>
      </c>
      <c r="Z31" s="4">
        <v>214.63044299999999</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15">
      <c r="A32" t="s">
        <v>57</v>
      </c>
      <c r="B32" s="17" t="s">
        <v>58</v>
      </c>
      <c r="C32" s="4">
        <v>34.781347000000004</v>
      </c>
      <c r="D32" s="4">
        <v>36.461846999999999</v>
      </c>
      <c r="E32" s="4">
        <v>38.218165999999997</v>
      </c>
      <c r="F32" s="4">
        <v>40.470341999999995</v>
      </c>
      <c r="G32" s="4">
        <v>42.589126999999998</v>
      </c>
      <c r="H32" s="4">
        <v>45.503294000000004</v>
      </c>
      <c r="I32" s="4">
        <v>47.75103</v>
      </c>
      <c r="J32" s="4">
        <v>47.813201999999997</v>
      </c>
      <c r="K32" s="4">
        <v>48.146459</v>
      </c>
      <c r="L32" s="4">
        <v>50.465705999999997</v>
      </c>
      <c r="M32" s="4">
        <v>51.162382999999998</v>
      </c>
      <c r="N32" s="4">
        <v>52.453141000000002</v>
      </c>
      <c r="O32" s="4">
        <v>53.687892999999995</v>
      </c>
      <c r="P32" s="4">
        <v>54.821821999999997</v>
      </c>
      <c r="Q32" s="4">
        <v>51.658110999999998</v>
      </c>
      <c r="R32" s="4">
        <v>52.160874000000007</v>
      </c>
      <c r="S32" s="4">
        <v>52.392840999999997</v>
      </c>
      <c r="T32" s="4">
        <v>51.478610999999994</v>
      </c>
      <c r="U32" s="4">
        <v>50.644669</v>
      </c>
      <c r="V32" s="4">
        <v>51.826999999999998</v>
      </c>
      <c r="W32" s="4">
        <v>51.12</v>
      </c>
      <c r="X32" s="4">
        <v>52.451228999999998</v>
      </c>
      <c r="Y32" s="4">
        <v>54.564515</v>
      </c>
      <c r="Z32" s="4">
        <v>56.080992999999999</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15">
      <c r="A33" t="s">
        <v>59</v>
      </c>
      <c r="B33" s="17" t="s">
        <v>60</v>
      </c>
      <c r="C33" s="4">
        <v>11.862176999999999</v>
      </c>
      <c r="D33" s="4">
        <v>12.334194</v>
      </c>
      <c r="E33" s="4">
        <v>13.898937999999999</v>
      </c>
      <c r="F33" s="4">
        <v>16.112062000000002</v>
      </c>
      <c r="G33" s="4">
        <v>19.473917</v>
      </c>
      <c r="H33" s="4">
        <v>24.40279</v>
      </c>
      <c r="I33" s="4">
        <v>29.954455000000003</v>
      </c>
      <c r="J33" s="4">
        <v>32.408884999999998</v>
      </c>
      <c r="K33" s="4">
        <v>33.650631000000004</v>
      </c>
      <c r="L33" s="4">
        <v>34.414273999999999</v>
      </c>
      <c r="M33" s="4">
        <v>36.632847999999996</v>
      </c>
      <c r="N33" s="4">
        <v>38.815277999999999</v>
      </c>
      <c r="O33" s="4">
        <v>40.557991000000001</v>
      </c>
      <c r="P33" s="4">
        <v>42.424080000000004</v>
      </c>
      <c r="Q33" s="4">
        <v>43.584201</v>
      </c>
      <c r="R33" s="4">
        <v>47.255732000000002</v>
      </c>
      <c r="S33" s="4">
        <v>50.405265</v>
      </c>
      <c r="T33" s="4">
        <v>53.246004999999997</v>
      </c>
      <c r="U33" s="4">
        <v>53.018320000000003</v>
      </c>
      <c r="V33" s="4">
        <v>54.177999999999997</v>
      </c>
      <c r="W33" s="4">
        <v>54.927999999999997</v>
      </c>
      <c r="X33" s="4">
        <v>55.15061</v>
      </c>
      <c r="Y33" s="4">
        <v>54.979647</v>
      </c>
      <c r="Z33" s="4">
        <v>56.614249999999998</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15">
      <c r="A34" t="s">
        <v>61</v>
      </c>
      <c r="B34" s="17" t="s">
        <v>62</v>
      </c>
      <c r="C34" s="4">
        <v>32.351801999999999</v>
      </c>
      <c r="D34" s="4">
        <v>34.136364999999998</v>
      </c>
      <c r="E34" s="4">
        <v>36.184787999999998</v>
      </c>
      <c r="F34" s="4">
        <v>40.092699000000003</v>
      </c>
      <c r="G34" s="4">
        <v>43.727231000000003</v>
      </c>
      <c r="H34" s="4">
        <v>45.732030000000002</v>
      </c>
      <c r="I34" s="4">
        <v>50.242071000000003</v>
      </c>
      <c r="J34" s="4">
        <v>48.584772999999998</v>
      </c>
      <c r="K34" s="4">
        <v>49.982769999999995</v>
      </c>
      <c r="L34" s="4">
        <v>52.973624000000001</v>
      </c>
      <c r="M34" s="4">
        <v>55.431599999999996</v>
      </c>
      <c r="N34" s="4">
        <v>60.267737999999994</v>
      </c>
      <c r="O34" s="4">
        <v>62.219279</v>
      </c>
      <c r="P34" s="4">
        <v>66.801068999999998</v>
      </c>
      <c r="Q34" s="4">
        <v>64.890283999999994</v>
      </c>
      <c r="R34" s="4">
        <v>69.376244</v>
      </c>
      <c r="S34" s="4">
        <v>70.664687999999998</v>
      </c>
      <c r="T34" s="4">
        <v>72.798611000000008</v>
      </c>
      <c r="U34" s="4">
        <v>72.153698999999989</v>
      </c>
      <c r="V34" s="4">
        <v>75.191000000000003</v>
      </c>
      <c r="W34" s="4">
        <v>81.138999999999996</v>
      </c>
      <c r="X34" s="4">
        <v>86.118490999999992</v>
      </c>
      <c r="Y34" s="4">
        <v>94.708729000000005</v>
      </c>
      <c r="Z34" s="4">
        <v>101.842805</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15">
      <c r="A35" t="s">
        <v>63</v>
      </c>
      <c r="B35" s="17" t="s">
        <v>64</v>
      </c>
      <c r="C35" s="4">
        <v>111.37887699999999</v>
      </c>
      <c r="D35" s="4">
        <v>116.28934699999999</v>
      </c>
      <c r="E35" s="4">
        <v>122.101781</v>
      </c>
      <c r="F35" s="4">
        <v>127.20428699999999</v>
      </c>
      <c r="G35" s="4">
        <v>132.65934300000001</v>
      </c>
      <c r="H35" s="4">
        <v>143.96520999999998</v>
      </c>
      <c r="I35" s="4">
        <v>147.25469200000001</v>
      </c>
      <c r="J35" s="4">
        <v>152.186667</v>
      </c>
      <c r="K35" s="4">
        <v>153.05464000000001</v>
      </c>
      <c r="L35" s="4">
        <v>162.30763099999999</v>
      </c>
      <c r="M35" s="4">
        <v>170.10604000000001</v>
      </c>
      <c r="N35" s="4">
        <v>183.50501300000002</v>
      </c>
      <c r="O35" s="4">
        <v>199.698184</v>
      </c>
      <c r="P35" s="4">
        <v>199.859533</v>
      </c>
      <c r="Q35" s="4">
        <v>199.93205700000001</v>
      </c>
      <c r="R35" s="4">
        <v>202.33962299999999</v>
      </c>
      <c r="S35" s="4">
        <v>205.37776399999998</v>
      </c>
      <c r="T35" s="4">
        <v>208.31884200000002</v>
      </c>
      <c r="U35" s="4">
        <v>209.41929199999998</v>
      </c>
      <c r="V35" s="4">
        <v>214.916</v>
      </c>
      <c r="W35" s="4">
        <v>220.53700000000001</v>
      </c>
      <c r="X35" s="4">
        <v>215.668218</v>
      </c>
      <c r="Y35" s="4">
        <v>227.272797</v>
      </c>
      <c r="Z35" s="4">
        <v>229.98434700000001</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15">
      <c r="A36" t="s">
        <v>65</v>
      </c>
      <c r="B36" s="17" t="s">
        <v>66</v>
      </c>
      <c r="C36" s="4">
        <v>224.236245</v>
      </c>
      <c r="D36" s="4">
        <v>229.92039700000001</v>
      </c>
      <c r="E36" s="4">
        <v>232.64287999999999</v>
      </c>
      <c r="F36" s="4">
        <v>237.734094</v>
      </c>
      <c r="G36" s="4">
        <v>243.213571</v>
      </c>
      <c r="H36" s="4">
        <v>250.40355300000002</v>
      </c>
      <c r="I36" s="4">
        <v>253.99506700000001</v>
      </c>
      <c r="J36" s="4">
        <v>258.95329600000002</v>
      </c>
      <c r="K36" s="4">
        <v>263.19425200000001</v>
      </c>
      <c r="L36" s="4">
        <v>269.69907799999999</v>
      </c>
      <c r="M36" s="4">
        <v>275.88109399999996</v>
      </c>
      <c r="N36" s="4">
        <v>282.63393000000002</v>
      </c>
      <c r="O36" s="4">
        <v>286.32181300000002</v>
      </c>
      <c r="P36" s="4">
        <v>288.18999500000001</v>
      </c>
      <c r="Q36" s="4">
        <v>286.52643999999998</v>
      </c>
      <c r="R36" s="4">
        <v>289.977283</v>
      </c>
      <c r="S36" s="4">
        <v>290.58330599999999</v>
      </c>
      <c r="T36" s="4">
        <v>295.056757</v>
      </c>
      <c r="U36" s="4">
        <v>298.59446299999996</v>
      </c>
      <c r="V36" s="4">
        <v>300.39299999999997</v>
      </c>
      <c r="W36" s="4">
        <v>304.80900000000003</v>
      </c>
      <c r="X36" s="4">
        <v>310.03239299999996</v>
      </c>
      <c r="Y36" s="4">
        <v>313.29581899999999</v>
      </c>
      <c r="Z36" s="4">
        <v>319.30469599999998</v>
      </c>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15">
      <c r="A37" t="s">
        <v>67</v>
      </c>
      <c r="B37" s="17" t="s">
        <v>68</v>
      </c>
      <c r="C37" s="4">
        <v>279.074341</v>
      </c>
      <c r="D37" s="4">
        <v>286.48717800000003</v>
      </c>
      <c r="E37" s="4">
        <v>292.264185</v>
      </c>
      <c r="F37" s="4">
        <v>309.11509699999999</v>
      </c>
      <c r="G37" s="4">
        <v>331.64671299999998</v>
      </c>
      <c r="H37" s="4">
        <v>358.504864</v>
      </c>
      <c r="I37" s="4">
        <v>373.88904599999995</v>
      </c>
      <c r="J37" s="4">
        <v>382.55784699999998</v>
      </c>
      <c r="K37" s="4">
        <v>384.64899200000002</v>
      </c>
      <c r="L37" s="4">
        <v>396.277309</v>
      </c>
      <c r="M37" s="4">
        <v>411.29002700000001</v>
      </c>
      <c r="N37" s="4">
        <v>432.41518199999996</v>
      </c>
      <c r="O37" s="4">
        <v>446.71652399999999</v>
      </c>
      <c r="P37" s="4">
        <v>455.99973999999997</v>
      </c>
      <c r="Q37" s="4">
        <v>425.77039000000002</v>
      </c>
      <c r="R37" s="4">
        <v>445.626014</v>
      </c>
      <c r="S37" s="4">
        <v>468.43123400000002</v>
      </c>
      <c r="T37" s="4">
        <v>475.35721599999999</v>
      </c>
      <c r="U37" s="4">
        <v>478.71056699999997</v>
      </c>
      <c r="V37" s="4">
        <v>490.44299999999998</v>
      </c>
      <c r="W37" s="4">
        <v>502.58199999999999</v>
      </c>
      <c r="X37" s="4">
        <v>514.36445500000002</v>
      </c>
      <c r="Y37" s="4">
        <v>533.74355100000002</v>
      </c>
      <c r="Z37" s="4">
        <v>560.91950399999996</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15">
      <c r="A38" t="s">
        <v>69</v>
      </c>
      <c r="B38" s="17" t="s">
        <v>70</v>
      </c>
      <c r="C38" s="4">
        <v>97.945857000000004</v>
      </c>
      <c r="D38" s="4">
        <v>101.489401</v>
      </c>
      <c r="E38" s="4">
        <v>104.777235</v>
      </c>
      <c r="F38" s="4">
        <v>113.438292</v>
      </c>
      <c r="G38" s="4">
        <v>122.457145</v>
      </c>
      <c r="H38" s="4">
        <v>131.80625599999999</v>
      </c>
      <c r="I38" s="4">
        <v>140.07935000000001</v>
      </c>
      <c r="J38" s="4">
        <v>145.66704300000001</v>
      </c>
      <c r="K38" s="4">
        <v>149.67380199999999</v>
      </c>
      <c r="L38" s="4">
        <v>154.56516500000001</v>
      </c>
      <c r="M38" s="4">
        <v>160.94200000000001</v>
      </c>
      <c r="N38" s="4">
        <v>172.429204</v>
      </c>
      <c r="O38" s="4">
        <v>178.99614600000001</v>
      </c>
      <c r="P38" s="4">
        <v>183.38821299999998</v>
      </c>
      <c r="Q38" s="4">
        <v>173.59501800000001</v>
      </c>
      <c r="R38" s="4">
        <v>187.525407</v>
      </c>
      <c r="S38" s="4">
        <v>201.479085</v>
      </c>
      <c r="T38" s="4">
        <v>208.10310699999999</v>
      </c>
      <c r="U38" s="4">
        <v>212.66709599999999</v>
      </c>
      <c r="V38" s="4">
        <v>220.57599999999999</v>
      </c>
      <c r="W38" s="4">
        <v>227.786</v>
      </c>
      <c r="X38" s="4">
        <v>234.29383200000001</v>
      </c>
      <c r="Y38" s="4">
        <v>242.563107</v>
      </c>
      <c r="Z38" s="4">
        <v>257.43222900000001</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15">
      <c r="A39" t="s">
        <v>71</v>
      </c>
      <c r="B39" s="17" t="s">
        <v>72</v>
      </c>
      <c r="C39" s="4">
        <v>46.354531999999999</v>
      </c>
      <c r="D39" s="4">
        <v>46.689230999999999</v>
      </c>
      <c r="E39" s="4">
        <v>45.660105000000001</v>
      </c>
      <c r="F39" s="4">
        <v>45.729504999999996</v>
      </c>
      <c r="G39" s="4">
        <v>46.342955000000003</v>
      </c>
      <c r="H39" s="4">
        <v>46.701150999999996</v>
      </c>
      <c r="I39" s="4">
        <v>48.442827999999999</v>
      </c>
      <c r="J39" s="4">
        <v>49.960834999999996</v>
      </c>
      <c r="K39" s="4">
        <v>49.344311000000005</v>
      </c>
      <c r="L39" s="4">
        <v>50.057994000000001</v>
      </c>
      <c r="M39" s="4">
        <v>49.856901000000001</v>
      </c>
      <c r="N39" s="4">
        <v>50.580258000000001</v>
      </c>
      <c r="O39" s="4">
        <v>51.628258000000002</v>
      </c>
      <c r="P39" s="4">
        <v>53.676290000000002</v>
      </c>
      <c r="Q39" s="4">
        <v>54.803409000000002</v>
      </c>
      <c r="R39" s="4">
        <v>56.408738</v>
      </c>
      <c r="S39" s="4">
        <v>57.952375999999994</v>
      </c>
      <c r="T39" s="4">
        <v>58.928821000000006</v>
      </c>
      <c r="U39" s="4">
        <v>60.762076999999998</v>
      </c>
      <c r="V39" s="4">
        <v>61.78</v>
      </c>
      <c r="W39" s="4">
        <v>62.777999999999999</v>
      </c>
      <c r="X39" s="4">
        <v>62.484392999999997</v>
      </c>
      <c r="Y39" s="4">
        <v>64.197213000000005</v>
      </c>
      <c r="Z39" s="4">
        <v>66.934993000000006</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15">
      <c r="A40" t="s">
        <v>73</v>
      </c>
      <c r="B40" s="17" t="s">
        <v>74</v>
      </c>
      <c r="C40" s="4">
        <v>19.531016999999999</v>
      </c>
      <c r="D40" s="4">
        <v>20.204177999999999</v>
      </c>
      <c r="E40" s="4">
        <v>20.844026000000003</v>
      </c>
      <c r="F40" s="4">
        <v>22.646370999999998</v>
      </c>
      <c r="G40" s="4">
        <v>24.540697999999999</v>
      </c>
      <c r="H40" s="4">
        <v>26.362514999999998</v>
      </c>
      <c r="I40" s="4">
        <v>26.268024</v>
      </c>
      <c r="J40" s="4">
        <v>26.204832999999997</v>
      </c>
      <c r="K40" s="4">
        <v>25.897109</v>
      </c>
      <c r="L40" s="4">
        <v>27.559647000000002</v>
      </c>
      <c r="M40" s="4">
        <v>28.680816999999998</v>
      </c>
      <c r="N40" s="4">
        <v>29.470193999999999</v>
      </c>
      <c r="O40" s="4">
        <v>29.579395000000002</v>
      </c>
      <c r="P40" s="4">
        <v>29.932874999999999</v>
      </c>
      <c r="Q40" s="4">
        <v>26.987394999999999</v>
      </c>
      <c r="R40" s="4">
        <v>28.51699</v>
      </c>
      <c r="S40" s="4">
        <v>29.427381</v>
      </c>
      <c r="T40" s="4">
        <v>30.624184</v>
      </c>
      <c r="U40" s="4">
        <v>30.204052999999998</v>
      </c>
      <c r="V40" s="4">
        <v>30.763000000000002</v>
      </c>
      <c r="W40" s="4">
        <v>31.529</v>
      </c>
      <c r="X40" s="4">
        <v>32.431139999999999</v>
      </c>
      <c r="Y40" s="4">
        <v>33.804822000000001</v>
      </c>
      <c r="Z40" s="4">
        <v>35.488779000000001</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15">
      <c r="A41" t="s">
        <v>75</v>
      </c>
      <c r="B41" s="17" t="s">
        <v>76</v>
      </c>
      <c r="C41" s="4">
        <v>114.488933</v>
      </c>
      <c r="D41" s="4">
        <v>117.40561699999999</v>
      </c>
      <c r="E41" s="4">
        <v>120.44990399999999</v>
      </c>
      <c r="F41" s="4">
        <v>126.92602599999999</v>
      </c>
      <c r="G41" s="4">
        <v>138.17099200000001</v>
      </c>
      <c r="H41" s="4">
        <v>153.93360699999999</v>
      </c>
      <c r="I41" s="4">
        <v>159.694085</v>
      </c>
      <c r="J41" s="4">
        <v>161.33450099999999</v>
      </c>
      <c r="K41" s="4">
        <v>160.36937</v>
      </c>
      <c r="L41" s="4">
        <v>164.623009</v>
      </c>
      <c r="M41" s="4">
        <v>172.50795499999998</v>
      </c>
      <c r="N41" s="4">
        <v>180.75810899999999</v>
      </c>
      <c r="O41" s="4">
        <v>187.508478</v>
      </c>
      <c r="P41" s="4">
        <v>189.94850700000001</v>
      </c>
      <c r="Q41" s="4">
        <v>171.01708600000001</v>
      </c>
      <c r="R41" s="4">
        <v>173.50973099999999</v>
      </c>
      <c r="S41" s="4">
        <v>179.831795</v>
      </c>
      <c r="T41" s="4">
        <v>177.76326299999999</v>
      </c>
      <c r="U41" s="4">
        <v>175.093142</v>
      </c>
      <c r="V41" s="4">
        <v>177.32400000000001</v>
      </c>
      <c r="W41" s="4">
        <v>180.489</v>
      </c>
      <c r="X41" s="4">
        <v>185.14403899999999</v>
      </c>
      <c r="Y41" s="4">
        <v>193.164897</v>
      </c>
      <c r="Z41" s="4">
        <v>201.06428</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15">
      <c r="A42" t="s">
        <v>77</v>
      </c>
      <c r="B42" s="17" t="s">
        <v>78</v>
      </c>
      <c r="C42" s="4">
        <v>60.006002000000002</v>
      </c>
      <c r="D42" s="4">
        <v>63.022894999999998</v>
      </c>
      <c r="E42" s="4">
        <v>64.441033000000004</v>
      </c>
      <c r="F42" s="4">
        <v>67.681142000000008</v>
      </c>
      <c r="G42" s="4">
        <v>71.388424999999998</v>
      </c>
      <c r="H42" s="4">
        <v>76.512535</v>
      </c>
      <c r="I42" s="4">
        <v>80.449531000000007</v>
      </c>
      <c r="J42" s="4">
        <v>81.495510999999993</v>
      </c>
      <c r="K42" s="4">
        <v>83.151456999999994</v>
      </c>
      <c r="L42" s="4">
        <v>83.946706000000006</v>
      </c>
      <c r="M42" s="4">
        <v>85.47542</v>
      </c>
      <c r="N42" s="4">
        <v>88.827228000000005</v>
      </c>
      <c r="O42" s="4">
        <v>90.864277000000001</v>
      </c>
      <c r="P42" s="4">
        <v>90.964414999999988</v>
      </c>
      <c r="Q42" s="4">
        <v>91.772438999999991</v>
      </c>
      <c r="R42" s="4">
        <v>95.342830000000006</v>
      </c>
      <c r="S42" s="4">
        <v>93.680291999999994</v>
      </c>
      <c r="T42" s="4">
        <v>94.003073999999998</v>
      </c>
      <c r="U42" s="4">
        <v>95.022089000000008</v>
      </c>
      <c r="V42" s="4">
        <v>96.308998000000003</v>
      </c>
      <c r="W42" s="4">
        <v>96.301000000000002</v>
      </c>
      <c r="X42" s="4">
        <v>97.62809</v>
      </c>
      <c r="Y42" s="4">
        <v>99.302907000000005</v>
      </c>
      <c r="Z42" s="4">
        <v>100.82334</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15">
      <c r="A43" t="s">
        <v>79</v>
      </c>
      <c r="B43" s="17" t="s">
        <v>80</v>
      </c>
      <c r="C43" s="4">
        <v>27.332635999999997</v>
      </c>
      <c r="D43" s="4">
        <v>28.560839000000001</v>
      </c>
      <c r="E43" s="4">
        <v>29.276911999999999</v>
      </c>
      <c r="F43" s="4">
        <v>30.641261999999998</v>
      </c>
      <c r="G43" s="4">
        <v>32.378206999999996</v>
      </c>
      <c r="H43" s="4">
        <v>35.345267999999997</v>
      </c>
      <c r="I43" s="4">
        <v>37.512093</v>
      </c>
      <c r="J43" s="4">
        <v>38.182455999999995</v>
      </c>
      <c r="K43" s="4">
        <v>39.862707</v>
      </c>
      <c r="L43" s="4">
        <v>40.415408999999997</v>
      </c>
      <c r="M43" s="4">
        <v>41.339458</v>
      </c>
      <c r="N43" s="4">
        <v>43.570011000000001</v>
      </c>
      <c r="O43" s="4">
        <v>44.672627999999996</v>
      </c>
      <c r="P43" s="4">
        <v>44.336351000000001</v>
      </c>
      <c r="Q43" s="4">
        <v>45.239508000000001</v>
      </c>
      <c r="R43" s="4">
        <v>47.313917000000004</v>
      </c>
      <c r="S43" s="4">
        <v>47.568105000000003</v>
      </c>
      <c r="T43" s="4">
        <v>46.954716999999995</v>
      </c>
      <c r="U43" s="4">
        <v>47.942906999999998</v>
      </c>
      <c r="V43" s="4">
        <v>49.407997999999999</v>
      </c>
      <c r="W43" s="4">
        <v>49.753999999999998</v>
      </c>
      <c r="X43" s="4">
        <v>50.865065000000001</v>
      </c>
      <c r="Y43" s="4">
        <v>52.022962</v>
      </c>
      <c r="Z43" s="4">
        <v>53.170669000000004</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15">
      <c r="A44" t="s">
        <v>81</v>
      </c>
      <c r="B44" s="17" t="s">
        <v>82</v>
      </c>
      <c r="C44" s="4">
        <v>29.632967000000001</v>
      </c>
      <c r="D44" s="4">
        <v>31.136099999999999</v>
      </c>
      <c r="E44" s="4">
        <v>31.716049999999999</v>
      </c>
      <c r="F44" s="4">
        <v>33.519049000000003</v>
      </c>
      <c r="G44" s="4">
        <v>35.287584000000003</v>
      </c>
      <c r="H44" s="4">
        <v>37.419105000000002</v>
      </c>
      <c r="I44" s="4">
        <v>39.188438999999995</v>
      </c>
      <c r="J44" s="4">
        <v>39.353389999999997</v>
      </c>
      <c r="K44" s="4">
        <v>39.210502999999996</v>
      </c>
      <c r="L44" s="4">
        <v>39.374417000000001</v>
      </c>
      <c r="M44" s="4">
        <v>40.044582999999996</v>
      </c>
      <c r="N44" s="4">
        <v>41.228929999999998</v>
      </c>
      <c r="O44" s="4">
        <v>42.177470999999997</v>
      </c>
      <c r="P44" s="4">
        <v>42.438935999999998</v>
      </c>
      <c r="Q44" s="4">
        <v>42.379107000000005</v>
      </c>
      <c r="R44" s="4">
        <v>43.870252000000001</v>
      </c>
      <c r="S44" s="4">
        <v>42.076937999999998</v>
      </c>
      <c r="T44" s="4">
        <v>43.148052</v>
      </c>
      <c r="U44" s="4">
        <v>43.363548000000002</v>
      </c>
      <c r="V44" s="4">
        <v>43.298000000000002</v>
      </c>
      <c r="W44" s="4">
        <v>43.033000000000001</v>
      </c>
      <c r="X44" s="4">
        <v>43.199463999999999</v>
      </c>
      <c r="Y44" s="4">
        <v>43.726586000000005</v>
      </c>
      <c r="Z44" s="4">
        <v>44.286252999999995</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15">
      <c r="A45" t="s">
        <v>83</v>
      </c>
      <c r="B45" s="17"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15">
      <c r="A46" t="s">
        <v>85</v>
      </c>
      <c r="B46" s="17" t="s">
        <v>86</v>
      </c>
      <c r="C46" s="4">
        <v>451.17929499999997</v>
      </c>
      <c r="D46" s="4">
        <v>463.396232</v>
      </c>
      <c r="E46" s="4">
        <v>467.59060800000003</v>
      </c>
      <c r="F46" s="4">
        <v>466.23433399999999</v>
      </c>
      <c r="G46" s="4">
        <v>471.72859199999999</v>
      </c>
      <c r="H46" s="4">
        <v>479.83242899999999</v>
      </c>
      <c r="I46" s="4">
        <v>482.664377</v>
      </c>
      <c r="J46" s="4">
        <v>490.788341</v>
      </c>
      <c r="K46" s="4">
        <v>495.38676400000003</v>
      </c>
      <c r="L46" s="4">
        <v>505.49897900000002</v>
      </c>
      <c r="M46" s="4">
        <v>511.40375599999999</v>
      </c>
      <c r="N46" s="4">
        <v>517.09594100000004</v>
      </c>
      <c r="O46" s="4">
        <v>524.98500000000001</v>
      </c>
      <c r="P46" s="4">
        <v>529.29819399999997</v>
      </c>
      <c r="Q46" s="4">
        <v>540.09656799999993</v>
      </c>
      <c r="R46" s="4">
        <v>545.76400699999999</v>
      </c>
      <c r="S46" s="4">
        <v>553.4755550000001</v>
      </c>
      <c r="T46" s="4">
        <v>562.60346900000002</v>
      </c>
      <c r="U46" s="4">
        <v>571.22630099999992</v>
      </c>
      <c r="V46" s="4">
        <v>576.44600000000003</v>
      </c>
      <c r="W46" s="4">
        <v>581.94799999999998</v>
      </c>
      <c r="X46" s="4">
        <v>588.841994</v>
      </c>
      <c r="Y46" s="4">
        <v>595.31445700000006</v>
      </c>
      <c r="Z46" s="4">
        <v>600.45495400000004</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15">
      <c r="A47" t="s">
        <v>87</v>
      </c>
      <c r="B47" s="17" t="s">
        <v>88</v>
      </c>
      <c r="C47" s="4">
        <v>177.54442900000001</v>
      </c>
      <c r="D47" s="4">
        <v>185.561927</v>
      </c>
      <c r="E47" s="4">
        <v>189.72518299999999</v>
      </c>
      <c r="F47" s="4">
        <v>184.33746599999998</v>
      </c>
      <c r="G47" s="4">
        <v>186.53501900000001</v>
      </c>
      <c r="H47" s="4">
        <v>189.78272200000001</v>
      </c>
      <c r="I47" s="4">
        <v>189.18251100000001</v>
      </c>
      <c r="J47" s="4">
        <v>189.87482500000002</v>
      </c>
      <c r="K47" s="4">
        <v>191.68518</v>
      </c>
      <c r="L47" s="4">
        <v>195.948193</v>
      </c>
      <c r="M47" s="4">
        <v>198.21595300000001</v>
      </c>
      <c r="N47" s="4">
        <v>199.20969500000001</v>
      </c>
      <c r="O47" s="4">
        <v>201.63609599999998</v>
      </c>
      <c r="P47" s="4">
        <v>202.324387</v>
      </c>
      <c r="Q47" s="4">
        <v>209.166022</v>
      </c>
      <c r="R47" s="4">
        <v>209.00134</v>
      </c>
      <c r="S47" s="4">
        <v>209.88253599999999</v>
      </c>
      <c r="T47" s="4">
        <v>212.61443800000001</v>
      </c>
      <c r="U47" s="4">
        <v>215.235342</v>
      </c>
      <c r="V47" s="4">
        <v>214.69</v>
      </c>
      <c r="W47" s="4">
        <v>215.07499999999999</v>
      </c>
      <c r="X47" s="4">
        <v>215.03592499999999</v>
      </c>
      <c r="Y47" s="4">
        <v>216.66019299999999</v>
      </c>
      <c r="Z47" s="4">
        <v>218.387449</v>
      </c>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15">
      <c r="A48" t="s">
        <v>89</v>
      </c>
      <c r="B48" s="17" t="s">
        <v>90</v>
      </c>
      <c r="C48" s="4">
        <v>120.501767</v>
      </c>
      <c r="D48" s="4">
        <v>120.902174</v>
      </c>
      <c r="E48" s="4">
        <v>120.319711</v>
      </c>
      <c r="F48" s="4">
        <v>121.75686900000001</v>
      </c>
      <c r="G48" s="4">
        <v>122.55994199999999</v>
      </c>
      <c r="H48" s="4">
        <v>123.99908900000001</v>
      </c>
      <c r="I48" s="4">
        <v>123.668921</v>
      </c>
      <c r="J48" s="4">
        <v>124.317998</v>
      </c>
      <c r="K48" s="4">
        <v>124.651934</v>
      </c>
      <c r="L48" s="4">
        <v>125.227289</v>
      </c>
      <c r="M48" s="4">
        <v>124.800235</v>
      </c>
      <c r="N48" s="4">
        <v>124.467624</v>
      </c>
      <c r="O48" s="4">
        <v>125.19505000000001</v>
      </c>
      <c r="P48" s="4">
        <v>124.024371</v>
      </c>
      <c r="Q48" s="4">
        <v>122.27038800000001</v>
      </c>
      <c r="R48" s="4">
        <v>123.118989</v>
      </c>
      <c r="S48" s="4">
        <v>123.84310400000001</v>
      </c>
      <c r="T48" s="4">
        <v>125.757233</v>
      </c>
      <c r="U48" s="4">
        <v>126.838523</v>
      </c>
      <c r="V48" s="4">
        <v>127.64400000000001</v>
      </c>
      <c r="W48" s="4">
        <v>128.273</v>
      </c>
      <c r="X48" s="4">
        <v>130.18348499999999</v>
      </c>
      <c r="Y48" s="4">
        <v>131.155373</v>
      </c>
      <c r="Z48" s="4">
        <v>132.10631899999998</v>
      </c>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15">
      <c r="A49" t="s">
        <v>91</v>
      </c>
      <c r="B49" s="17" t="s">
        <v>92</v>
      </c>
      <c r="C49" s="4">
        <v>102.893681</v>
      </c>
      <c r="D49" s="4">
        <v>103.28390899999999</v>
      </c>
      <c r="E49" s="4">
        <v>103.85597</v>
      </c>
      <c r="F49" s="4">
        <v>105.58066099999999</v>
      </c>
      <c r="G49" s="4">
        <v>107.31064000000001</v>
      </c>
      <c r="H49" s="4">
        <v>109.49059799999999</v>
      </c>
      <c r="I49" s="4">
        <v>111.91550199999999</v>
      </c>
      <c r="J49" s="4">
        <v>115.606801</v>
      </c>
      <c r="K49" s="4">
        <v>117.854992</v>
      </c>
      <c r="L49" s="4">
        <v>121.42827700000001</v>
      </c>
      <c r="M49" s="4">
        <v>124.134827</v>
      </c>
      <c r="N49" s="4">
        <v>125.98732099999999</v>
      </c>
      <c r="O49" s="4">
        <v>128.69153399999999</v>
      </c>
      <c r="P49" s="4">
        <v>132.21545600000002</v>
      </c>
      <c r="Q49" s="4">
        <v>136.43920499999999</v>
      </c>
      <c r="R49" s="4">
        <v>139.74373199999999</v>
      </c>
      <c r="S49" s="4">
        <v>144.12053599999999</v>
      </c>
      <c r="T49" s="4">
        <v>147.429395</v>
      </c>
      <c r="U49" s="4">
        <v>151.25391200000001</v>
      </c>
      <c r="V49" s="4">
        <v>155.12</v>
      </c>
      <c r="W49" s="4">
        <v>158.99700000000001</v>
      </c>
      <c r="X49" s="4">
        <v>163.585499</v>
      </c>
      <c r="Y49" s="4">
        <v>166.82020399999999</v>
      </c>
      <c r="Z49" s="4">
        <v>168.837187</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15">
      <c r="A50" t="s">
        <v>93</v>
      </c>
      <c r="B50" s="17" t="s">
        <v>94</v>
      </c>
      <c r="C50" s="4">
        <v>51.496786999999998</v>
      </c>
      <c r="D50" s="4">
        <v>54.820487</v>
      </c>
      <c r="E50" s="4">
        <v>54.458055000000002</v>
      </c>
      <c r="F50" s="4">
        <v>55.733321000000004</v>
      </c>
      <c r="G50" s="4">
        <v>56.405479</v>
      </c>
      <c r="H50" s="4">
        <v>57.593101000000004</v>
      </c>
      <c r="I50" s="4">
        <v>58.891419999999997</v>
      </c>
      <c r="J50" s="4">
        <v>62.020281000000004</v>
      </c>
      <c r="K50" s="4">
        <v>62.071632999999999</v>
      </c>
      <c r="L50" s="4">
        <v>63.615749000000001</v>
      </c>
      <c r="M50" s="4">
        <v>64.785128999999998</v>
      </c>
      <c r="N50" s="4">
        <v>67.97564100000001</v>
      </c>
      <c r="O50" s="4">
        <v>69.953383000000002</v>
      </c>
      <c r="P50" s="4">
        <v>71.004401999999999</v>
      </c>
      <c r="Q50" s="4">
        <v>72.326782999999992</v>
      </c>
      <c r="R50" s="4">
        <v>73.962202999999988</v>
      </c>
      <c r="S50" s="4">
        <v>75.649000000000001</v>
      </c>
      <c r="T50" s="4">
        <v>76.810282999999998</v>
      </c>
      <c r="U50" s="4">
        <v>77.900163000000006</v>
      </c>
      <c r="V50" s="4">
        <v>78.992000000000004</v>
      </c>
      <c r="W50" s="4">
        <v>79.602999999999994</v>
      </c>
      <c r="X50" s="4">
        <v>80.034884999999989</v>
      </c>
      <c r="Y50" s="4">
        <v>80.694414999999992</v>
      </c>
      <c r="Z50" s="4">
        <v>81.158823999999996</v>
      </c>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15">
      <c r="A51" t="s">
        <v>99</v>
      </c>
      <c r="B51" s="17" t="s">
        <v>116</v>
      </c>
      <c r="C51" s="4">
        <v>2677.281915</v>
      </c>
      <c r="D51" s="4">
        <v>2716.9389180000003</v>
      </c>
      <c r="E51" s="4">
        <v>2799.3928990000004</v>
      </c>
      <c r="F51" s="4">
        <v>2923.088855</v>
      </c>
      <c r="G51" s="4">
        <v>3055.8409459999998</v>
      </c>
      <c r="H51" s="4">
        <v>3229.9429559999999</v>
      </c>
      <c r="I51" s="4">
        <v>3317.9991359999999</v>
      </c>
      <c r="J51" s="4">
        <v>3346.6670240000003</v>
      </c>
      <c r="K51" s="4">
        <v>3358.1892519999997</v>
      </c>
      <c r="L51" s="4">
        <v>3459.3481200000001</v>
      </c>
      <c r="M51" s="4">
        <v>3535.273819</v>
      </c>
      <c r="N51" s="4">
        <v>3644.2028780000001</v>
      </c>
      <c r="O51" s="4">
        <v>3754.9457310000003</v>
      </c>
      <c r="P51" s="4">
        <v>3757.3947899999998</v>
      </c>
      <c r="Q51" s="4">
        <v>3572.948586</v>
      </c>
      <c r="R51" s="4">
        <v>3669.754238</v>
      </c>
      <c r="S51" s="4">
        <v>3744.4889090000001</v>
      </c>
      <c r="T51" s="4">
        <v>3746.7081710000002</v>
      </c>
      <c r="U51" s="4">
        <v>3757.9003010000001</v>
      </c>
      <c r="V51" s="4">
        <v>3803.842388</v>
      </c>
      <c r="W51" s="4">
        <v>3860.63</v>
      </c>
      <c r="X51" s="4">
        <v>3909.3175180000003</v>
      </c>
      <c r="Y51" s="4">
        <v>4022.4814419999998</v>
      </c>
      <c r="Z51" s="4">
        <v>4104.3112000000001</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15">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15">
      <c r="B53" s="17" t="s">
        <v>105</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1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15">
      <c r="B55" s="17" t="s">
        <v>102</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1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15">
      <c r="B57" s="17" t="s">
        <v>103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1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15">
      <c r="B59" s="17"/>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1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1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1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1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1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1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1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1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1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1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1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1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1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1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1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1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1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1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1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1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1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1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1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1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1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1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1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1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1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1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1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1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1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1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1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1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1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1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1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1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1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1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1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1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1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1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1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1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1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1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1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1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1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1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1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1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1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1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1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1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1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1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1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1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1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1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1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1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1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1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1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1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1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1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1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1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1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1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1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1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1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1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1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1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1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1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1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1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1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1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1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1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1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1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1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1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1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1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1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1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1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1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1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1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1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1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1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1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1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1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1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1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1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1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1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1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1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1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1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1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1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1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1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1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1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1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1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1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1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1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1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1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1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1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1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1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1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1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1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1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1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1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1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1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1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1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1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1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1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1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1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1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1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1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1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1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1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1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1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1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1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1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1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1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1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1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1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1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1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1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1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1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1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1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1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1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1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1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1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1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1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1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1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1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1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1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1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1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1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1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1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1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1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1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1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1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1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1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1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1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1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1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1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1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1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1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1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1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1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1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1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1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1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1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1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1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1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1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1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1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1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1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1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1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1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1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1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1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1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1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1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1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1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1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1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1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1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1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1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1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1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workbookViewId="0">
      <selection activeCell="E36" sqref="E36"/>
    </sheetView>
  </sheetViews>
  <sheetFormatPr baseColWidth="10" defaultRowHeight="13" x14ac:dyDescent="0.15"/>
  <cols>
    <col min="1" max="1" width="47" customWidth="1"/>
  </cols>
  <sheetData>
    <row r="1" spans="1:4" x14ac:dyDescent="0.15">
      <c r="A1" s="63" t="s">
        <v>614</v>
      </c>
    </row>
    <row r="2" spans="1:4" x14ac:dyDescent="0.15">
      <c r="B2" s="18" t="s">
        <v>153</v>
      </c>
      <c r="C2" s="18" t="s">
        <v>154</v>
      </c>
      <c r="D2" s="18" t="s">
        <v>155</v>
      </c>
    </row>
    <row r="3" spans="1:4" x14ac:dyDescent="0.15">
      <c r="A3" s="19" t="s">
        <v>159</v>
      </c>
      <c r="B3" s="21">
        <f>100*'Prod branche volume'!Y2/'Prod branche volume'!H2-100</f>
        <v>-2.2259134700515943</v>
      </c>
      <c r="C3" s="21">
        <f>100*'Va branche volume'!Y2/'Va branche volume'!H2-100</f>
        <v>14.267301432212079</v>
      </c>
      <c r="D3" s="21">
        <f>C3-B3</f>
        <v>16.493214902263674</v>
      </c>
    </row>
    <row r="4" spans="1:4" x14ac:dyDescent="0.15">
      <c r="A4" s="17" t="s">
        <v>14</v>
      </c>
      <c r="B4" s="20">
        <f>100*'Prod branche volume'!Y10/'Prod branche volume'!H10-100</f>
        <v>4.505256884369615</v>
      </c>
      <c r="C4" s="20">
        <f>100*'Va branche volume'!Y10/'Va branche volume'!H10-100</f>
        <v>19.046664184324044</v>
      </c>
      <c r="D4" s="20">
        <f t="shared" ref="D4:D18" si="0">C4-B4</f>
        <v>14.541407299954429</v>
      </c>
    </row>
    <row r="5" spans="1:4" x14ac:dyDescent="0.15">
      <c r="A5" s="17" t="s">
        <v>16</v>
      </c>
      <c r="B5" s="20">
        <f>100*'Prod branche volume'!Y11/'Prod branche volume'!H11-100</f>
        <v>-37.811670352069754</v>
      </c>
      <c r="C5" s="20">
        <f>100*'Va branche volume'!Y11/'Va branche volume'!H11-100</f>
        <v>-13.247980180344086</v>
      </c>
      <c r="D5" s="20">
        <f t="shared" si="0"/>
        <v>24.563690171725668</v>
      </c>
    </row>
    <row r="6" spans="1:4" x14ac:dyDescent="0.15">
      <c r="A6" s="19" t="s">
        <v>18</v>
      </c>
      <c r="B6" s="21">
        <f>100*'Prod branche volume'!Y12/'Prod branche volume'!H12-100</f>
        <v>-5.612621631854168</v>
      </c>
      <c r="C6" s="21">
        <f>100*'Va branche volume'!Y12/'Va branche volume'!H12-100</f>
        <v>22.410707858583052</v>
      </c>
      <c r="D6" s="20">
        <f t="shared" si="0"/>
        <v>28.02332949043722</v>
      </c>
    </row>
    <row r="7" spans="1:4" x14ac:dyDescent="0.15">
      <c r="A7" s="17" t="s">
        <v>20</v>
      </c>
      <c r="B7" s="20">
        <f>100*'Prod branche volume'!Y13/'Prod branche volume'!H13-100</f>
        <v>6.9006787250315114</v>
      </c>
      <c r="C7" s="20">
        <f>100*'Va branche volume'!Y13/'Va branche volume'!H13-100</f>
        <v>126.1382255325023</v>
      </c>
      <c r="D7" s="20">
        <f t="shared" si="0"/>
        <v>119.23754680747079</v>
      </c>
    </row>
    <row r="8" spans="1:4" x14ac:dyDescent="0.15">
      <c r="A8" s="17" t="s">
        <v>22</v>
      </c>
      <c r="B8" s="20">
        <f>100*'Prod branche volume'!Y14/'Prod branche volume'!H14-100</f>
        <v>-19.457385029505829</v>
      </c>
      <c r="C8" s="20">
        <f>100*'Va branche volume'!Y14/'Va branche volume'!H14-100</f>
        <v>-35.468252303662567</v>
      </c>
      <c r="D8" s="20">
        <f t="shared" si="0"/>
        <v>-16.010867274156737</v>
      </c>
    </row>
    <row r="9" spans="1:4" x14ac:dyDescent="0.15">
      <c r="A9" s="17" t="s">
        <v>24</v>
      </c>
      <c r="B9" s="20">
        <f>100*'Prod branche volume'!Y15/'Prod branche volume'!H15-100</f>
        <v>-1.9232972491009974</v>
      </c>
      <c r="C9" s="20">
        <f>100*'Va branche volume'!Y15/'Va branche volume'!H15-100</f>
        <v>-4.3263040918606066</v>
      </c>
      <c r="D9" s="20">
        <f t="shared" si="0"/>
        <v>-2.4030068427596092</v>
      </c>
    </row>
    <row r="10" spans="1:4" x14ac:dyDescent="0.15">
      <c r="A10" s="19" t="s">
        <v>26</v>
      </c>
      <c r="B10" s="21">
        <f>100*'Prod branche volume'!Y16/'Prod branche volume'!H16-100</f>
        <v>15.796728192725013</v>
      </c>
      <c r="C10" s="21">
        <f>100*'Va branche volume'!Y16/'Va branche volume'!H16-100</f>
        <v>-13.427432331561008</v>
      </c>
      <c r="D10" s="21">
        <f t="shared" si="0"/>
        <v>-29.22416052428602</v>
      </c>
    </row>
    <row r="11" spans="1:4" x14ac:dyDescent="0.15">
      <c r="A11" s="19" t="s">
        <v>28</v>
      </c>
      <c r="B11" s="21">
        <f>100*'Prod branche volume'!Y17/'Prod branche volume'!H17-100</f>
        <v>-2.4929642668574274</v>
      </c>
      <c r="C11" s="21">
        <f>100*'Va branche volume'!Y17/'Va branche volume'!H17-100</f>
        <v>14.067815211692675</v>
      </c>
      <c r="D11" s="21">
        <f t="shared" si="0"/>
        <v>16.560779478550103</v>
      </c>
    </row>
    <row r="12" spans="1:4" x14ac:dyDescent="0.15">
      <c r="A12" s="17" t="s">
        <v>30</v>
      </c>
      <c r="B12" s="20">
        <f>100*'Prod branche volume'!Y18/'Prod branche volume'!H18-100</f>
        <v>-50.054680121522154</v>
      </c>
      <c r="C12" s="20">
        <f>100*'Va branche volume'!Y18/'Va branche volume'!H18-100</f>
        <v>-33.162973921553771</v>
      </c>
      <c r="D12" s="20">
        <f t="shared" si="0"/>
        <v>16.891706199968382</v>
      </c>
    </row>
    <row r="13" spans="1:4" x14ac:dyDescent="0.15">
      <c r="A13" s="17" t="s">
        <v>32</v>
      </c>
      <c r="B13" s="20">
        <f>100*'Prod branche volume'!Y19/'Prod branche volume'!H19-100</f>
        <v>-14.603759867103733</v>
      </c>
      <c r="C13" s="20">
        <f>100*'Va branche volume'!Y19/'Va branche volume'!H19-100</f>
        <v>14.610128419602432</v>
      </c>
      <c r="D13" s="20">
        <f t="shared" si="0"/>
        <v>29.213888286706165</v>
      </c>
    </row>
    <row r="14" spans="1:4" x14ac:dyDescent="0.15">
      <c r="A14" s="17" t="s">
        <v>34</v>
      </c>
      <c r="B14" s="20">
        <f>100*'Prod branche volume'!Y20/'Prod branche volume'!H20-100</f>
        <v>0.76872884753481685</v>
      </c>
      <c r="C14" s="20">
        <f>100*'Va branche volume'!Y20/'Va branche volume'!H20-100</f>
        <v>30.646718648344802</v>
      </c>
      <c r="D14" s="20">
        <f t="shared" si="0"/>
        <v>29.877989800809985</v>
      </c>
    </row>
    <row r="15" spans="1:4" x14ac:dyDescent="0.15">
      <c r="A15" s="17" t="s">
        <v>36</v>
      </c>
      <c r="B15" s="20">
        <f>100*'Prod branche volume'!Y21/'Prod branche volume'!H21-100</f>
        <v>84.335900641429618</v>
      </c>
      <c r="C15" s="20">
        <f>100*'Va branche volume'!Y21/'Va branche volume'!H21-100</f>
        <v>91.380035581546906</v>
      </c>
      <c r="D15" s="20">
        <f t="shared" si="0"/>
        <v>7.0441349401172886</v>
      </c>
    </row>
    <row r="16" spans="1:4" x14ac:dyDescent="0.15">
      <c r="A16" s="17" t="s">
        <v>38</v>
      </c>
      <c r="B16" s="20">
        <f>100*'Prod branche volume'!Y22/'Prod branche volume'!H22-100</f>
        <v>0.18515309565979976</v>
      </c>
      <c r="C16" s="20">
        <f>100*'Va branche volume'!Y22/'Va branche volume'!H22-100</f>
        <v>10.873302190616357</v>
      </c>
      <c r="D16" s="20">
        <f t="shared" si="0"/>
        <v>10.688149094956557</v>
      </c>
    </row>
    <row r="17" spans="1:4" x14ac:dyDescent="0.15">
      <c r="A17" s="17" t="s">
        <v>40</v>
      </c>
      <c r="B17" s="20">
        <f>100*'Prod branche volume'!Y23/'Prod branche volume'!H23-100</f>
        <v>-7.4962686379930545</v>
      </c>
      <c r="C17" s="20">
        <f>100*'Va branche volume'!Y23/'Va branche volume'!H23-100</f>
        <v>9.6806299502947297</v>
      </c>
      <c r="D17" s="20">
        <f t="shared" si="0"/>
        <v>17.176898588287784</v>
      </c>
    </row>
    <row r="18" spans="1:4" x14ac:dyDescent="0.15">
      <c r="A18" s="17" t="s">
        <v>42</v>
      </c>
      <c r="B18" s="20">
        <f>100*'Prod branche volume'!Y24/'Prod branche volume'!H24-100</f>
        <v>6.0997415691591499</v>
      </c>
      <c r="C18" s="20">
        <f>100*'Va branche volume'!Y24/'Va branche volume'!H24-100</f>
        <v>-3.9375524714831727</v>
      </c>
      <c r="D18" s="20">
        <f t="shared" si="0"/>
        <v>-10.037294040642323</v>
      </c>
    </row>
    <row r="19" spans="1:4" x14ac:dyDescent="0.15">
      <c r="A19" s="63" t="s">
        <v>614</v>
      </c>
    </row>
    <row r="20" spans="1:4" x14ac:dyDescent="0.15">
      <c r="B20" s="18" t="s">
        <v>153</v>
      </c>
      <c r="C20" s="18" t="s">
        <v>154</v>
      </c>
      <c r="D20" s="18" t="s">
        <v>155</v>
      </c>
    </row>
    <row r="21" spans="1:4" x14ac:dyDescent="0.15">
      <c r="A21" s="19" t="s">
        <v>159</v>
      </c>
      <c r="B21" s="18">
        <f>B3</f>
        <v>-2.2259134700515943</v>
      </c>
      <c r="C21" s="18">
        <f>C3</f>
        <v>14.267301432212079</v>
      </c>
      <c r="D21" s="18">
        <f>D3</f>
        <v>16.493214902263674</v>
      </c>
    </row>
    <row r="22" spans="1:4" x14ac:dyDescent="0.15">
      <c r="B22" s="18"/>
      <c r="C22" s="18"/>
      <c r="D22" s="18"/>
    </row>
    <row r="23" spans="1:4" x14ac:dyDescent="0.15">
      <c r="A23" s="17" t="s">
        <v>156</v>
      </c>
      <c r="B23" s="18">
        <f t="shared" ref="B23:D25" si="1">B4</f>
        <v>4.505256884369615</v>
      </c>
      <c r="C23" s="18">
        <f t="shared" si="1"/>
        <v>19.046664184324044</v>
      </c>
      <c r="D23" s="18">
        <f t="shared" si="1"/>
        <v>14.541407299954429</v>
      </c>
    </row>
    <row r="24" spans="1:4" x14ac:dyDescent="0.15">
      <c r="A24" s="17" t="s">
        <v>16</v>
      </c>
      <c r="B24" s="18">
        <f t="shared" si="1"/>
        <v>-37.811670352069754</v>
      </c>
      <c r="C24" s="18">
        <f t="shared" si="1"/>
        <v>-13.247980180344086</v>
      </c>
      <c r="D24" s="18">
        <f t="shared" si="1"/>
        <v>24.563690171725668</v>
      </c>
    </row>
    <row r="25" spans="1:4" x14ac:dyDescent="0.15">
      <c r="A25" s="22" t="s">
        <v>160</v>
      </c>
      <c r="B25" s="18">
        <f t="shared" si="1"/>
        <v>-5.612621631854168</v>
      </c>
      <c r="C25" s="18">
        <f t="shared" si="1"/>
        <v>22.410707858583052</v>
      </c>
      <c r="D25" s="18">
        <f t="shared" si="1"/>
        <v>28.02332949043722</v>
      </c>
    </row>
    <row r="26" spans="1:4" x14ac:dyDescent="0.15">
      <c r="A26" s="22" t="s">
        <v>157</v>
      </c>
      <c r="B26" s="18">
        <f>B10</f>
        <v>15.796728192725013</v>
      </c>
      <c r="C26" s="18">
        <f>C10</f>
        <v>-13.427432331561008</v>
      </c>
      <c r="D26" s="18">
        <f>D10</f>
        <v>-29.22416052428602</v>
      </c>
    </row>
    <row r="27" spans="1:4" x14ac:dyDescent="0.15">
      <c r="A27" s="22" t="s">
        <v>161</v>
      </c>
      <c r="B27" s="80">
        <v>-20.251113593877662</v>
      </c>
      <c r="C27" s="80">
        <v>-36.15246463695042</v>
      </c>
      <c r="D27" s="80">
        <v>-15.901351043072758</v>
      </c>
    </row>
    <row r="28" spans="1:4" x14ac:dyDescent="0.15">
      <c r="A28" s="22" t="s">
        <v>162</v>
      </c>
      <c r="B28" s="80">
        <v>99.581107663436342</v>
      </c>
      <c r="C28" s="80">
        <v>25.877293154411944</v>
      </c>
      <c r="D28" s="80">
        <v>-73.703814509024397</v>
      </c>
    </row>
    <row r="29" spans="1:4" x14ac:dyDescent="0.15">
      <c r="A29" s="22" t="s">
        <v>158</v>
      </c>
      <c r="B29" s="18">
        <f>B11</f>
        <v>-2.4929642668574274</v>
      </c>
      <c r="C29" s="18">
        <f>C11</f>
        <v>14.067815211692675</v>
      </c>
      <c r="D29" s="18">
        <f>D11</f>
        <v>16.560779478550103</v>
      </c>
    </row>
    <row r="44" spans="1:24" x14ac:dyDescent="0.15">
      <c r="A44" s="63" t="s">
        <v>615</v>
      </c>
    </row>
    <row r="45" spans="1:24" x14ac:dyDescent="0.15">
      <c r="B45" s="16">
        <v>1995</v>
      </c>
      <c r="C45" s="16">
        <v>1996</v>
      </c>
      <c r="D45" s="16">
        <v>1997</v>
      </c>
      <c r="E45" s="16">
        <v>1998</v>
      </c>
      <c r="F45" s="16">
        <v>1999</v>
      </c>
      <c r="G45" s="16">
        <v>2000</v>
      </c>
      <c r="H45" s="16">
        <v>2001</v>
      </c>
      <c r="I45" s="16">
        <v>2002</v>
      </c>
      <c r="J45" s="16">
        <v>2003</v>
      </c>
      <c r="K45" s="16">
        <v>2004</v>
      </c>
      <c r="L45" s="16">
        <v>2005</v>
      </c>
      <c r="M45" s="16">
        <v>2006</v>
      </c>
      <c r="N45" s="16">
        <v>2007</v>
      </c>
      <c r="O45" s="16">
        <v>2008</v>
      </c>
      <c r="P45" s="16">
        <v>2009</v>
      </c>
      <c r="Q45" s="16">
        <v>2010</v>
      </c>
      <c r="R45" s="16">
        <v>2011</v>
      </c>
      <c r="S45" s="16">
        <v>2012</v>
      </c>
      <c r="T45" s="16">
        <v>2013</v>
      </c>
      <c r="U45" s="16">
        <v>2014</v>
      </c>
      <c r="V45" s="16">
        <v>2015</v>
      </c>
      <c r="W45" s="16">
        <v>2016</v>
      </c>
      <c r="X45" s="16">
        <v>2017</v>
      </c>
    </row>
    <row r="46" spans="1:24" x14ac:dyDescent="0.15">
      <c r="A46" t="s">
        <v>165</v>
      </c>
      <c r="B46">
        <f>100*'Prod branche valeur'!C6/'Prod branche volume'!C6</f>
        <v>64.697533465663952</v>
      </c>
      <c r="C46">
        <f>100*'Prod branche valeur'!D6/'Prod branche volume'!D6</f>
        <v>65.141119205653339</v>
      </c>
      <c r="D46">
        <f>100*'Prod branche valeur'!E6/'Prod branche volume'!E6</f>
        <v>65.579899787867191</v>
      </c>
      <c r="E46">
        <f>100*'Prod branche valeur'!F6/'Prod branche volume'!F6</f>
        <v>64.742667248507217</v>
      </c>
      <c r="F46">
        <f>100*'Prod branche valeur'!G6/'Prod branche volume'!G6</f>
        <v>63.677836157214685</v>
      </c>
      <c r="G46">
        <f>100*'Prod branche valeur'!H6/'Prod branche volume'!H6</f>
        <v>65.362356162477312</v>
      </c>
      <c r="H46">
        <f>100*'Prod branche valeur'!I6/'Prod branche volume'!I6</f>
        <v>67.554240555819661</v>
      </c>
      <c r="I46">
        <f>100*'Prod branche valeur'!J6/'Prod branche volume'!J6</f>
        <v>67.831060853950135</v>
      </c>
      <c r="J46">
        <f>100*'Prod branche valeur'!K6/'Prod branche volume'!K6</f>
        <v>69.255136602637705</v>
      </c>
      <c r="K46">
        <f>100*'Prod branche valeur'!L6/'Prod branche volume'!L6</f>
        <v>70.065818699962932</v>
      </c>
      <c r="L46">
        <f>100*'Prod branche valeur'!M6/'Prod branche volume'!M6</f>
        <v>74.336796420867287</v>
      </c>
      <c r="M46">
        <f>100*'Prod branche valeur'!N6/'Prod branche volume'!N6</f>
        <v>80.160797598986505</v>
      </c>
      <c r="N46">
        <f>100*'Prod branche valeur'!O6/'Prod branche volume'!O6</f>
        <v>82.518984701512437</v>
      </c>
      <c r="O46">
        <f>100*'Prod branche valeur'!P6/'Prod branche volume'!P6</f>
        <v>87.313804647744817</v>
      </c>
      <c r="P46">
        <f>100*'Prod branche valeur'!Q6/'Prod branche volume'!Q6</f>
        <v>88.085268933837256</v>
      </c>
      <c r="Q46">
        <f>100*'Prod branche valeur'!R6/'Prod branche volume'!R6</f>
        <v>90.222935490295612</v>
      </c>
      <c r="R46">
        <f>100*'Prod branche valeur'!S6/'Prod branche volume'!S6</f>
        <v>96.186251191220038</v>
      </c>
      <c r="S46">
        <f>100*'Prod branche valeur'!T6/'Prod branche volume'!T6</f>
        <v>99.169919116084884</v>
      </c>
      <c r="T46">
        <f>100*'Prod branche valeur'!U6/'Prod branche volume'!U6</f>
        <v>98.982116818113525</v>
      </c>
      <c r="U46">
        <f>100*'Prod branche valeur'!V6/'Prod branche volume'!V6</f>
        <v>100</v>
      </c>
      <c r="V46">
        <f>100*'Prod branche valeur'!W6/'Prod branche volume'!W6</f>
        <v>98.848877791913566</v>
      </c>
      <c r="W46">
        <f>100*'Prod branche valeur'!X6/'Prod branche volume'!X6</f>
        <v>97.592711547746504</v>
      </c>
      <c r="X46">
        <f>100*'Prod branche valeur'!Y6/'Prod branche volume'!Y6</f>
        <v>99.884950489003131</v>
      </c>
    </row>
    <row r="47" spans="1:24" x14ac:dyDescent="0.15">
      <c r="A47" t="s">
        <v>166</v>
      </c>
      <c r="B47">
        <f>100*importvaleur!C6/importvolume!C6</f>
        <v>24.245874067211329</v>
      </c>
      <c r="C47">
        <f>100*importvaleur!D6/importvolume!D6</f>
        <v>27.599582592273247</v>
      </c>
      <c r="D47">
        <f>100*importvaleur!E6/importvolume!E6</f>
        <v>29.735676014120934</v>
      </c>
      <c r="E47">
        <f>100*importvaleur!F6/importvolume!F6</f>
        <v>22.909134600239799</v>
      </c>
      <c r="F47">
        <f>100*importvaleur!G6/importvolume!G6</f>
        <v>27.2748911861895</v>
      </c>
      <c r="G47">
        <f>100*importvaleur!H6/importvolume!H6</f>
        <v>45.090342679229302</v>
      </c>
      <c r="H47">
        <f>100*importvaleur!I6/importvolume!I6</f>
        <v>44.518891644308532</v>
      </c>
      <c r="I47">
        <f>100*importvaleur!J6/importvolume!J6</f>
        <v>41.850832816292737</v>
      </c>
      <c r="J47">
        <f>100*importvaleur!K6/importvolume!K6</f>
        <v>42.14110955869269</v>
      </c>
      <c r="K47">
        <f>100*importvaleur!L6/importvolume!L6</f>
        <v>48.007896627374109</v>
      </c>
      <c r="L47">
        <f>100*importvaleur!M6/importvolume!M6</f>
        <v>61.356707576596378</v>
      </c>
      <c r="M47">
        <f>100*importvaleur!N6/importvolume!N6</f>
        <v>75.217185233269646</v>
      </c>
      <c r="N47">
        <f>100*importvaleur!O6/importvolume!O6</f>
        <v>76.207725214487269</v>
      </c>
      <c r="O47">
        <f>100*importvaleur!P6/importvolume!P6</f>
        <v>94.84113435650076</v>
      </c>
      <c r="P47">
        <f>100*importvaleur!Q6/importvolume!Q6</f>
        <v>67.588500782768989</v>
      </c>
      <c r="Q47">
        <f>100*importvaleur!R6/importvolume!R6</f>
        <v>81.070065095627811</v>
      </c>
      <c r="R47">
        <f>100*importvaleur!S6/importvolume!S6</f>
        <v>104.9419480458513</v>
      </c>
      <c r="S47">
        <f>100*importvaleur!T6/importvolume!T6</f>
        <v>113.84819542369172</v>
      </c>
      <c r="T47">
        <f>100*importvaleur!U6/importvolume!U6</f>
        <v>110.35656147133733</v>
      </c>
      <c r="U47">
        <f>100*importvaleur!V6/importvolume!V6</f>
        <v>100</v>
      </c>
      <c r="V47">
        <f>100*importvaleur!W6/importvolume!W6</f>
        <v>74.615733706911868</v>
      </c>
      <c r="W47">
        <f>100*importvaleur!X6/importvolume!X6</f>
        <v>61.68718429253483</v>
      </c>
      <c r="X47">
        <f>100*importvaleur!Y6/importvolume!Y6</f>
        <v>73.620171739917552</v>
      </c>
    </row>
    <row r="49" spans="1:24" x14ac:dyDescent="0.15">
      <c r="B49" s="16">
        <v>1995</v>
      </c>
      <c r="C49" s="16">
        <v>1996</v>
      </c>
      <c r="D49" s="16">
        <v>1997</v>
      </c>
      <c r="E49" s="16">
        <v>1998</v>
      </c>
      <c r="F49" s="16">
        <v>1999</v>
      </c>
      <c r="G49" s="16">
        <v>2000</v>
      </c>
      <c r="H49" s="16">
        <v>2001</v>
      </c>
      <c r="I49" s="16">
        <v>2002</v>
      </c>
      <c r="J49" s="16">
        <v>2003</v>
      </c>
      <c r="K49" s="16">
        <v>2004</v>
      </c>
      <c r="L49" s="16">
        <v>2005</v>
      </c>
      <c r="M49" s="16">
        <v>2006</v>
      </c>
      <c r="N49" s="16">
        <v>2007</v>
      </c>
      <c r="O49" s="16">
        <v>2008</v>
      </c>
      <c r="P49" s="16">
        <v>2009</v>
      </c>
      <c r="Q49" s="16">
        <v>2010</v>
      </c>
      <c r="R49" s="16">
        <v>2011</v>
      </c>
      <c r="S49" s="16">
        <v>2012</v>
      </c>
      <c r="T49" s="16">
        <v>2013</v>
      </c>
      <c r="U49" s="16">
        <v>2014</v>
      </c>
      <c r="V49" s="16">
        <v>2015</v>
      </c>
      <c r="W49" s="16">
        <v>2016</v>
      </c>
      <c r="X49" s="16">
        <v>2017</v>
      </c>
    </row>
    <row r="50" spans="1:24" x14ac:dyDescent="0.15">
      <c r="A50" t="s">
        <v>166</v>
      </c>
      <c r="B50">
        <f t="shared" ref="B50:X50" si="2">100*B47/$B47</f>
        <v>100</v>
      </c>
      <c r="C50">
        <f t="shared" si="2"/>
        <v>113.83207928806853</v>
      </c>
      <c r="D50">
        <f t="shared" si="2"/>
        <v>122.64221092500716</v>
      </c>
      <c r="E50">
        <f t="shared" si="2"/>
        <v>94.486734265524973</v>
      </c>
      <c r="F50">
        <f t="shared" si="2"/>
        <v>112.4929178077124</v>
      </c>
      <c r="G50">
        <f t="shared" si="2"/>
        <v>185.97119886969463</v>
      </c>
      <c r="H50">
        <f t="shared" si="2"/>
        <v>183.6142987499602</v>
      </c>
      <c r="I50">
        <f t="shared" si="2"/>
        <v>172.61012203676049</v>
      </c>
      <c r="J50">
        <f t="shared" si="2"/>
        <v>173.80734322827243</v>
      </c>
      <c r="K50">
        <f t="shared" si="2"/>
        <v>198.00439651832195</v>
      </c>
      <c r="L50">
        <f t="shared" si="2"/>
        <v>253.06040692330217</v>
      </c>
      <c r="M50">
        <f t="shared" si="2"/>
        <v>310.22674218616385</v>
      </c>
      <c r="N50">
        <f t="shared" si="2"/>
        <v>314.31213823528867</v>
      </c>
      <c r="O50">
        <f t="shared" si="2"/>
        <v>391.1640145189001</v>
      </c>
      <c r="P50">
        <f t="shared" si="2"/>
        <v>278.76289629901049</v>
      </c>
      <c r="Q50">
        <f t="shared" si="2"/>
        <v>334.36643641262714</v>
      </c>
      <c r="R50">
        <f t="shared" si="2"/>
        <v>432.82394256006029</v>
      </c>
      <c r="S50">
        <f t="shared" si="2"/>
        <v>469.55698568794111</v>
      </c>
      <c r="T50">
        <f t="shared" si="2"/>
        <v>455.15604496427272</v>
      </c>
      <c r="U50">
        <f t="shared" si="2"/>
        <v>412.44130742736979</v>
      </c>
      <c r="V50">
        <f t="shared" si="2"/>
        <v>307.74610764731193</v>
      </c>
      <c r="W50">
        <f t="shared" si="2"/>
        <v>254.42342941126174</v>
      </c>
      <c r="X50">
        <f t="shared" si="2"/>
        <v>303.63999885439097</v>
      </c>
    </row>
    <row r="51" spans="1:24" x14ac:dyDescent="0.15">
      <c r="A51" t="s">
        <v>165</v>
      </c>
      <c r="B51">
        <f t="shared" ref="B51:X51" si="3">100*B46/$B46</f>
        <v>100</v>
      </c>
      <c r="C51">
        <f t="shared" si="3"/>
        <v>100.68563006381812</v>
      </c>
      <c r="D51">
        <f t="shared" si="3"/>
        <v>101.36383301640321</v>
      </c>
      <c r="E51">
        <f t="shared" si="3"/>
        <v>100.0697612110162</v>
      </c>
      <c r="F51">
        <f t="shared" si="3"/>
        <v>98.423900798335012</v>
      </c>
      <c r="G51">
        <f t="shared" si="3"/>
        <v>101.02758584632316</v>
      </c>
      <c r="H51">
        <f t="shared" si="3"/>
        <v>104.4154806792933</v>
      </c>
      <c r="I51">
        <f t="shared" si="3"/>
        <v>104.84334907442675</v>
      </c>
      <c r="J51">
        <f t="shared" si="3"/>
        <v>107.04447742106358</v>
      </c>
      <c r="K51">
        <f t="shared" si="3"/>
        <v>108.29751143008878</v>
      </c>
      <c r="L51">
        <f t="shared" si="3"/>
        <v>114.89896513646698</v>
      </c>
      <c r="M51">
        <f t="shared" si="3"/>
        <v>123.90085572818499</v>
      </c>
      <c r="N51">
        <f t="shared" si="3"/>
        <v>127.54579700523919</v>
      </c>
      <c r="O51">
        <f t="shared" si="3"/>
        <v>134.95692953129921</v>
      </c>
      <c r="P51">
        <f t="shared" si="3"/>
        <v>136.14934637436457</v>
      </c>
      <c r="Q51">
        <f t="shared" si="3"/>
        <v>139.45343919204959</v>
      </c>
      <c r="R51">
        <f t="shared" si="3"/>
        <v>148.67066183020356</v>
      </c>
      <c r="S51">
        <f t="shared" si="3"/>
        <v>153.28238002877808</v>
      </c>
      <c r="T51">
        <f t="shared" si="3"/>
        <v>152.99210265974816</v>
      </c>
      <c r="U51">
        <f t="shared" si="3"/>
        <v>154.5653978494739</v>
      </c>
      <c r="V51">
        <f t="shared" si="3"/>
        <v>152.78616122881144</v>
      </c>
      <c r="W51">
        <f t="shared" si="3"/>
        <v>150.84456287586386</v>
      </c>
      <c r="X51">
        <f t="shared" si="3"/>
        <v>154.38757111507772</v>
      </c>
    </row>
    <row r="54" spans="1:24" x14ac:dyDescent="0.15">
      <c r="B54" s="16">
        <v>1995</v>
      </c>
      <c r="C54" s="16">
        <v>1996</v>
      </c>
      <c r="D54" s="16">
        <v>1997</v>
      </c>
      <c r="E54" s="16">
        <v>1998</v>
      </c>
      <c r="F54" s="16">
        <v>1999</v>
      </c>
      <c r="G54" s="16">
        <v>2000</v>
      </c>
      <c r="H54" s="16">
        <v>2001</v>
      </c>
      <c r="I54" s="16">
        <v>2002</v>
      </c>
      <c r="J54" s="16">
        <v>2003</v>
      </c>
      <c r="K54" s="16">
        <v>2004</v>
      </c>
      <c r="L54" s="16">
        <v>2005</v>
      </c>
      <c r="M54" s="16">
        <v>2006</v>
      </c>
      <c r="N54" s="16">
        <v>2007</v>
      </c>
      <c r="O54" s="16">
        <v>2008</v>
      </c>
      <c r="P54" s="16">
        <v>2009</v>
      </c>
      <c r="Q54" s="16">
        <v>2010</v>
      </c>
      <c r="R54" s="16">
        <v>2011</v>
      </c>
      <c r="S54" s="16">
        <v>2012</v>
      </c>
      <c r="T54" s="16">
        <v>2013</v>
      </c>
      <c r="U54" s="16">
        <v>2014</v>
      </c>
      <c r="V54" s="16">
        <v>2015</v>
      </c>
      <c r="W54" s="16">
        <v>2016</v>
      </c>
      <c r="X54" s="16">
        <v>2017</v>
      </c>
    </row>
    <row r="55" spans="1:24" x14ac:dyDescent="0.15">
      <c r="A55" t="s">
        <v>167</v>
      </c>
      <c r="B55">
        <f>100*'Prod branche valeur'!C2/'Prod branche volume'!C2</f>
        <v>84.145988613469243</v>
      </c>
      <c r="C55">
        <f>100*'Prod branche valeur'!D2/'Prod branche volume'!D2</f>
        <v>84.098715501910746</v>
      </c>
      <c r="D55">
        <f>100*'Prod branche valeur'!E2/'Prod branche volume'!E2</f>
        <v>84.440378094083613</v>
      </c>
      <c r="E55">
        <f>100*'Prod branche valeur'!F2/'Prod branche volume'!F2</f>
        <v>82.713722718194489</v>
      </c>
      <c r="F55">
        <f>100*'Prod branche valeur'!G2/'Prod branche volume'!G2</f>
        <v>82.059231140082758</v>
      </c>
      <c r="G55">
        <f>100*'Prod branche valeur'!H2/'Prod branche volume'!H2</f>
        <v>85.846537771879866</v>
      </c>
      <c r="H55">
        <f>100*'Prod branche valeur'!I2/'Prod branche volume'!I2</f>
        <v>86.431108285762733</v>
      </c>
      <c r="I55">
        <f>100*'Prod branche valeur'!J2/'Prod branche volume'!J2</f>
        <v>85.770976005608716</v>
      </c>
      <c r="J55">
        <f>100*'Prod branche valeur'!K2/'Prod branche volume'!K2</f>
        <v>85.515846448463236</v>
      </c>
      <c r="K55">
        <f>100*'Prod branche valeur'!L2/'Prod branche volume'!L2</f>
        <v>86.661510272258226</v>
      </c>
      <c r="L55">
        <f>100*'Prod branche valeur'!M2/'Prod branche volume'!M2</f>
        <v>88.939396932161813</v>
      </c>
      <c r="M55">
        <f>100*'Prod branche valeur'!N2/'Prod branche volume'!N2</f>
        <v>91.081736867072522</v>
      </c>
      <c r="N55">
        <f>100*'Prod branche valeur'!O2/'Prod branche volume'!O2</f>
        <v>93.337012400202269</v>
      </c>
      <c r="O55">
        <f>100*'Prod branche valeur'!P2/'Prod branche volume'!P2</f>
        <v>96.989807993515441</v>
      </c>
      <c r="P55">
        <f>100*'Prod branche valeur'!Q2/'Prod branche volume'!Q2</f>
        <v>92.542060235597603</v>
      </c>
      <c r="Q55">
        <f>100*'Prod branche valeur'!R2/'Prod branche volume'!R2</f>
        <v>95.324638764826588</v>
      </c>
      <c r="R55">
        <f>100*'Prod branche valeur'!S2/'Prod branche volume'!S2</f>
        <v>99.720578592373045</v>
      </c>
      <c r="S55">
        <f>100*'Prod branche valeur'!T2/'Prod branche volume'!T2</f>
        <v>101.75737324613333</v>
      </c>
      <c r="T55">
        <f>100*'Prod branche valeur'!U2/'Prod branche volume'!U2</f>
        <v>101.2340501462307</v>
      </c>
      <c r="U55">
        <f>100*'Prod branche valeur'!V2/'Prod branche volume'!V2</f>
        <v>99.999999999999986</v>
      </c>
      <c r="V55">
        <f>100*'Prod branche valeur'!W2/'Prod branche volume'!W2</f>
        <v>98.19169942190419</v>
      </c>
      <c r="W55">
        <f>100*'Prod branche valeur'!X2/'Prod branche volume'!X2</f>
        <v>96.571841619520413</v>
      </c>
      <c r="X55">
        <f>100*'Prod branche valeur'!Y2/'Prod branche volume'!Y2</f>
        <v>98.491229965380455</v>
      </c>
    </row>
    <row r="56" spans="1:24" x14ac:dyDescent="0.15">
      <c r="A56" t="s">
        <v>168</v>
      </c>
      <c r="B56">
        <f>100*importvaleur!C2/importvolume!C2</f>
        <v>110.38224929724046</v>
      </c>
      <c r="C56">
        <f>100*importvaleur!D2/importvolume!D2</f>
        <v>113.83955856435368</v>
      </c>
      <c r="D56">
        <f>100*importvaleur!E2/importvolume!E2</f>
        <v>114.14280359721251</v>
      </c>
      <c r="E56">
        <f>100*importvaleur!F2/importvolume!F2</f>
        <v>110.38024890294935</v>
      </c>
      <c r="F56">
        <f>100*importvaleur!G2/importvolume!G2</f>
        <v>104.57758819635954</v>
      </c>
      <c r="G56">
        <f>100*importvaleur!H2/importvolume!H2</f>
        <v>105.45499028006374</v>
      </c>
      <c r="H56">
        <f>100*importvaleur!I2/importvolume!I2</f>
        <v>104.06848726785395</v>
      </c>
      <c r="I56">
        <f>100*importvaleur!J2/importvolume!J2</f>
        <v>99.436462355406235</v>
      </c>
      <c r="J56">
        <f>100*importvaleur!K2/importvolume!K2</f>
        <v>97.36218657704697</v>
      </c>
      <c r="K56">
        <f>100*importvaleur!L2/importvolume!L2</f>
        <v>97.11147317571961</v>
      </c>
      <c r="L56">
        <f>100*importvaleur!M2/importvolume!M2</f>
        <v>97.568483325171059</v>
      </c>
      <c r="M56">
        <f>100*importvaleur!N2/importvolume!N2</f>
        <v>99.063462594311815</v>
      </c>
      <c r="N56">
        <f>100*importvaleur!O2/importvolume!O2</f>
        <v>99.124914190948715</v>
      </c>
      <c r="O56">
        <f>100*importvaleur!P2/importvolume!P2</f>
        <v>100.84511987773352</v>
      </c>
      <c r="P56">
        <f>100*importvaleur!Q2/importvolume!Q2</f>
        <v>96.343577622355113</v>
      </c>
      <c r="Q56">
        <f>100*importvaleur!R2/importvolume!R2</f>
        <v>98.580032396182702</v>
      </c>
      <c r="R56">
        <f>100*importvaleur!S2/importvolume!S2</f>
        <v>102.32359393161843</v>
      </c>
      <c r="S56">
        <f>100*importvaleur!T2/importvolume!T2</f>
        <v>103.42695020418991</v>
      </c>
      <c r="T56">
        <f>100*importvaleur!U2/importvolume!U2</f>
        <v>101.72292724529798</v>
      </c>
      <c r="U56">
        <f>100*importvaleur!V2/importvolume!V2</f>
        <v>100.00000000000001</v>
      </c>
      <c r="V56">
        <f>100*importvaleur!W2/importvolume!W2</f>
        <v>98.601128122481853</v>
      </c>
      <c r="W56">
        <f>100*importvaleur!X2/importvolume!X2</f>
        <v>96.23004242453294</v>
      </c>
      <c r="X56">
        <f>100*importvaleur!Y2/importvolume!Y2</f>
        <v>97.917823995316979</v>
      </c>
    </row>
    <row r="58" spans="1:24" x14ac:dyDescent="0.15">
      <c r="B58" s="16">
        <v>1995</v>
      </c>
      <c r="C58" s="16">
        <v>1996</v>
      </c>
      <c r="D58" s="16">
        <v>1997</v>
      </c>
      <c r="E58" s="16">
        <v>1998</v>
      </c>
      <c r="F58" s="16">
        <v>1999</v>
      </c>
      <c r="G58" s="16">
        <v>2000</v>
      </c>
      <c r="H58" s="16">
        <v>2001</v>
      </c>
      <c r="I58" s="16">
        <v>2002</v>
      </c>
      <c r="J58" s="16">
        <v>2003</v>
      </c>
      <c r="K58" s="16">
        <v>2004</v>
      </c>
      <c r="L58" s="16">
        <v>2005</v>
      </c>
      <c r="M58" s="16">
        <v>2006</v>
      </c>
      <c r="N58" s="16">
        <v>2007</v>
      </c>
      <c r="O58" s="16">
        <v>2008</v>
      </c>
      <c r="P58" s="16">
        <v>2009</v>
      </c>
      <c r="Q58" s="16">
        <v>2010</v>
      </c>
      <c r="R58" s="16">
        <v>2011</v>
      </c>
      <c r="S58" s="16">
        <v>2012</v>
      </c>
      <c r="T58" s="16">
        <v>2013</v>
      </c>
      <c r="U58" s="16">
        <v>2014</v>
      </c>
      <c r="V58" s="16">
        <v>2015</v>
      </c>
      <c r="W58" s="16">
        <v>2016</v>
      </c>
      <c r="X58" s="16">
        <v>2017</v>
      </c>
    </row>
    <row r="59" spans="1:24" x14ac:dyDescent="0.15">
      <c r="A59" t="s">
        <v>167</v>
      </c>
      <c r="B59">
        <f>100*B55/$B55</f>
        <v>99.999999999999986</v>
      </c>
      <c r="C59">
        <f t="shared" ref="C59:X59" si="4">100*C55/$B55</f>
        <v>99.943820124598389</v>
      </c>
      <c r="D59">
        <f t="shared" si="4"/>
        <v>100.34985563241365</v>
      </c>
      <c r="E59">
        <f t="shared" si="4"/>
        <v>98.297879769582408</v>
      </c>
      <c r="F59">
        <f t="shared" si="4"/>
        <v>97.520074922439662</v>
      </c>
      <c r="G59">
        <f t="shared" si="4"/>
        <v>102.02095095254299</v>
      </c>
      <c r="H59">
        <f t="shared" si="4"/>
        <v>102.71566085317549</v>
      </c>
      <c r="I59">
        <f t="shared" si="4"/>
        <v>101.93115253491639</v>
      </c>
      <c r="J59">
        <f t="shared" si="4"/>
        <v>101.62795381879288</v>
      </c>
      <c r="K59">
        <f t="shared" si="4"/>
        <v>102.98947305776417</v>
      </c>
      <c r="L59">
        <f t="shared" si="4"/>
        <v>105.69653812104038</v>
      </c>
      <c r="M59">
        <f t="shared" si="4"/>
        <v>108.24251799508014</v>
      </c>
      <c r="N59">
        <f t="shared" si="4"/>
        <v>110.92271175154013</v>
      </c>
      <c r="O59">
        <f t="shared" si="4"/>
        <v>115.26373341341942</v>
      </c>
      <c r="P59">
        <f t="shared" si="4"/>
        <v>109.97798202918065</v>
      </c>
      <c r="Q59">
        <f t="shared" si="4"/>
        <v>113.2848283507694</v>
      </c>
      <c r="R59">
        <f t="shared" si="4"/>
        <v>118.50901063204191</v>
      </c>
      <c r="S59">
        <f t="shared" si="4"/>
        <v>120.92955935613671</v>
      </c>
      <c r="T59">
        <f t="shared" si="4"/>
        <v>120.3076365425531</v>
      </c>
      <c r="U59">
        <f t="shared" si="4"/>
        <v>118.84107804515472</v>
      </c>
      <c r="V59">
        <f t="shared" si="4"/>
        <v>116.69207414384891</v>
      </c>
      <c r="W59">
        <f t="shared" si="4"/>
        <v>114.76701766869749</v>
      </c>
      <c r="X59">
        <f t="shared" si="4"/>
        <v>117.04803947079063</v>
      </c>
    </row>
    <row r="60" spans="1:24" x14ac:dyDescent="0.15">
      <c r="A60" t="s">
        <v>168</v>
      </c>
      <c r="B60">
        <f>100*B56/$B56</f>
        <v>100</v>
      </c>
      <c r="C60">
        <f t="shared" ref="C60:X60" si="5">100*C56/$B56</f>
        <v>103.13212431267212</v>
      </c>
      <c r="D60">
        <f t="shared" si="5"/>
        <v>103.40684695584117</v>
      </c>
      <c r="E60">
        <f t="shared" si="5"/>
        <v>99.998187757267274</v>
      </c>
      <c r="F60">
        <f t="shared" si="5"/>
        <v>94.741309279492967</v>
      </c>
      <c r="G60">
        <f t="shared" si="5"/>
        <v>95.536185348145551</v>
      </c>
      <c r="H60">
        <f t="shared" si="5"/>
        <v>94.280092977282408</v>
      </c>
      <c r="I60">
        <f t="shared" si="5"/>
        <v>90.083743526226669</v>
      </c>
      <c r="J60">
        <f t="shared" si="5"/>
        <v>88.204568394749145</v>
      </c>
      <c r="K60">
        <f t="shared" si="5"/>
        <v>87.977436403035298</v>
      </c>
      <c r="L60">
        <f t="shared" si="5"/>
        <v>88.39146144090239</v>
      </c>
      <c r="M60">
        <f t="shared" si="5"/>
        <v>89.745827091773521</v>
      </c>
      <c r="N60">
        <f t="shared" si="5"/>
        <v>89.801498721069109</v>
      </c>
      <c r="O60">
        <f t="shared" si="5"/>
        <v>91.359906615215749</v>
      </c>
      <c r="P60">
        <f t="shared" si="5"/>
        <v>87.281766983130041</v>
      </c>
      <c r="Q60">
        <f t="shared" si="5"/>
        <v>89.307867001988328</v>
      </c>
      <c r="R60">
        <f t="shared" si="5"/>
        <v>92.699319485761293</v>
      </c>
      <c r="S60">
        <f t="shared" si="5"/>
        <v>93.698897116762737</v>
      </c>
      <c r="T60">
        <f t="shared" si="5"/>
        <v>92.155149847848804</v>
      </c>
      <c r="U60">
        <f t="shared" si="5"/>
        <v>90.594276377460986</v>
      </c>
      <c r="V60">
        <f t="shared" si="5"/>
        <v>89.326978522575615</v>
      </c>
      <c r="W60">
        <f t="shared" si="5"/>
        <v>87.178910592229329</v>
      </c>
      <c r="X60">
        <f t="shared" si="5"/>
        <v>88.707944093113255</v>
      </c>
    </row>
    <row r="62" spans="1:24" x14ac:dyDescent="0.15">
      <c r="B62" s="16">
        <v>1995</v>
      </c>
      <c r="C62" s="16">
        <v>1996</v>
      </c>
      <c r="D62" s="16">
        <v>1997</v>
      </c>
      <c r="E62" s="16">
        <v>1998</v>
      </c>
      <c r="F62" s="16">
        <v>1999</v>
      </c>
      <c r="G62" s="16">
        <v>2000</v>
      </c>
      <c r="H62" s="16">
        <v>2001</v>
      </c>
      <c r="I62" s="16">
        <v>2002</v>
      </c>
      <c r="J62" s="16">
        <v>2003</v>
      </c>
      <c r="K62" s="16">
        <v>2004</v>
      </c>
      <c r="L62" s="16">
        <v>2005</v>
      </c>
      <c r="M62" s="16">
        <v>2006</v>
      </c>
      <c r="N62" s="16">
        <v>2007</v>
      </c>
      <c r="O62" s="16">
        <v>2008</v>
      </c>
      <c r="P62" s="16">
        <v>2009</v>
      </c>
      <c r="Q62" s="16">
        <v>2010</v>
      </c>
      <c r="R62" s="16">
        <v>2011</v>
      </c>
      <c r="S62" s="16">
        <v>2012</v>
      </c>
      <c r="T62" s="16">
        <v>2013</v>
      </c>
      <c r="U62" s="16">
        <v>2014</v>
      </c>
      <c r="V62" s="16">
        <v>2015</v>
      </c>
      <c r="W62" s="16">
        <v>2016</v>
      </c>
      <c r="X62" s="16">
        <v>2017</v>
      </c>
    </row>
    <row r="63" spans="1:24" x14ac:dyDescent="0.15">
      <c r="A63" t="s">
        <v>169</v>
      </c>
      <c r="B63">
        <f>100*'Prod branche valeur'!C11/'Prod branche volume'!C11</f>
        <v>24.186397398392419</v>
      </c>
      <c r="C63">
        <f>100*'Prod branche valeur'!D11/'Prod branche volume'!D11</f>
        <v>27.193004855595547</v>
      </c>
      <c r="D63">
        <f>100*'Prod branche valeur'!E11/'Prod branche volume'!E11</f>
        <v>29.218620614163623</v>
      </c>
      <c r="E63">
        <f>100*'Prod branche valeur'!F11/'Prod branche volume'!F11</f>
        <v>23.88633882775958</v>
      </c>
      <c r="F63">
        <f>100*'Prod branche valeur'!G11/'Prod branche volume'!G11</f>
        <v>28.357086137053873</v>
      </c>
      <c r="G63">
        <f>100*'Prod branche valeur'!H11/'Prod branche volume'!H11</f>
        <v>45.960560636536734</v>
      </c>
      <c r="H63">
        <f>100*'Prod branche valeur'!I11/'Prod branche volume'!I11</f>
        <v>41.052979738418443</v>
      </c>
      <c r="I63">
        <f>100*'Prod branche valeur'!J11/'Prod branche volume'!J11</f>
        <v>39.094765476586737</v>
      </c>
      <c r="J63">
        <f>100*'Prod branche valeur'!K11/'Prod branche volume'!K11</f>
        <v>40.366977905938661</v>
      </c>
      <c r="K63">
        <f>100*'Prod branche valeur'!L11/'Prod branche volume'!L11</f>
        <v>46.811275410014524</v>
      </c>
      <c r="L63">
        <f>100*'Prod branche valeur'!M11/'Prod branche volume'!M11</f>
        <v>59.570546117511313</v>
      </c>
      <c r="M63">
        <f>100*'Prod branche valeur'!N11/'Prod branche volume'!N11</f>
        <v>67.464671439633179</v>
      </c>
      <c r="N63">
        <f>100*'Prod branche valeur'!O11/'Prod branche volume'!O11</f>
        <v>69.668908856382131</v>
      </c>
      <c r="O63">
        <f>100*'Prod branche valeur'!P11/'Prod branche volume'!P11</f>
        <v>82.864129404358835</v>
      </c>
      <c r="P63">
        <f>100*'Prod branche valeur'!Q11/'Prod branche volume'!Q11</f>
        <v>62.099003237311081</v>
      </c>
      <c r="Q63">
        <f>100*'Prod branche valeur'!R11/'Prod branche volume'!R11</f>
        <v>84.848818013914709</v>
      </c>
      <c r="R63">
        <f>100*'Prod branche valeur'!S11/'Prod branche volume'!S11</f>
        <v>105.94115978015823</v>
      </c>
      <c r="S63">
        <f>100*'Prod branche valeur'!T11/'Prod branche volume'!T11</f>
        <v>121.76285500952636</v>
      </c>
      <c r="T63">
        <f>100*'Prod branche valeur'!U11/'Prod branche volume'!U11</f>
        <v>111.55050949922759</v>
      </c>
      <c r="U63">
        <f>100*'Prod branche valeur'!V11/'Prod branche volume'!V11</f>
        <v>100</v>
      </c>
      <c r="V63">
        <f>100*'Prod branche valeur'!W11/'Prod branche volume'!W11</f>
        <v>68.948740902191261</v>
      </c>
      <c r="W63">
        <f>100*'Prod branche valeur'!X11/'Prod branche volume'!X11</f>
        <v>60.710538350277872</v>
      </c>
      <c r="X63">
        <f>100*'Prod branche valeur'!Y11/'Prod branche volume'!Y11</f>
        <v>71.769710063625936</v>
      </c>
    </row>
    <row r="64" spans="1:24" x14ac:dyDescent="0.15">
      <c r="A64" t="s">
        <v>170</v>
      </c>
      <c r="B64">
        <f>100*importvaleur!C11/importvolume!C11</f>
        <v>22.884066748209769</v>
      </c>
      <c r="C64">
        <f>100*importvaleur!D11/importvolume!D11</f>
        <v>26.480964064791234</v>
      </c>
      <c r="D64">
        <f>100*importvaleur!E11/importvolume!E11</f>
        <v>28.300311592260137</v>
      </c>
      <c r="E64">
        <f>100*importvaleur!F11/importvolume!F11</f>
        <v>24.127534361258718</v>
      </c>
      <c r="F64">
        <f>100*importvaleur!G11/importvolume!G11</f>
        <v>29.693122573018979</v>
      </c>
      <c r="G64">
        <f>100*importvaleur!H11/importvolume!H11</f>
        <v>48.298433200054703</v>
      </c>
      <c r="H64">
        <f>100*importvaleur!I11/importvolume!I11</f>
        <v>43.011015232519519</v>
      </c>
      <c r="I64">
        <f>100*importvaleur!J11/importvolume!J11</f>
        <v>39.421008371185415</v>
      </c>
      <c r="J64">
        <f>100*importvaleur!K11/importvolume!K11</f>
        <v>41.811846125643633</v>
      </c>
      <c r="K64">
        <f>100*importvaleur!L11/importvolume!L11</f>
        <v>49.678087040818696</v>
      </c>
      <c r="L64">
        <f>100*importvaleur!M11/importvolume!M11</f>
        <v>66.030929398754367</v>
      </c>
      <c r="M64">
        <f>100*importvaleur!N11/importvolume!N11</f>
        <v>75.63101249360632</v>
      </c>
      <c r="N64">
        <f>100*importvaleur!O11/importvolume!O11</f>
        <v>77.290570385881281</v>
      </c>
      <c r="O64">
        <f>100*importvaleur!P11/importvolume!P11</f>
        <v>89.428159787553199</v>
      </c>
      <c r="P64">
        <f>100*importvaleur!Q11/importvolume!Q11</f>
        <v>61.938493493097582</v>
      </c>
      <c r="Q64">
        <f>100*importvaleur!R11/importvolume!R11</f>
        <v>80.742580172931355</v>
      </c>
      <c r="R64">
        <f>100*importvaleur!S11/importvolume!S11</f>
        <v>105.86784478923397</v>
      </c>
      <c r="S64">
        <f>100*importvaleur!T11/importvolume!T11</f>
        <v>117.31052931536132</v>
      </c>
      <c r="T64">
        <f>100*importvaleur!U11/importvolume!U11</f>
        <v>109.51810988488566</v>
      </c>
      <c r="U64">
        <f>100*importvaleur!V11/importvolume!V11</f>
        <v>100</v>
      </c>
      <c r="V64">
        <f>100*importvaleur!W11/importvolume!W11</f>
        <v>71.431962293581094</v>
      </c>
      <c r="W64">
        <f>100*importvaleur!X11/importvolume!X11</f>
        <v>58.20945838329817</v>
      </c>
      <c r="X64">
        <f>100*importvaleur!Y11/importvolume!Y11</f>
        <v>70.35100765064584</v>
      </c>
    </row>
    <row r="66" spans="1:24" x14ac:dyDescent="0.15">
      <c r="B66" s="16">
        <v>1995</v>
      </c>
      <c r="C66" s="16">
        <v>1996</v>
      </c>
      <c r="D66" s="16">
        <v>1997</v>
      </c>
      <c r="E66" s="16">
        <v>1998</v>
      </c>
      <c r="F66" s="16">
        <v>1999</v>
      </c>
      <c r="G66" s="16">
        <v>2000</v>
      </c>
      <c r="H66" s="16">
        <v>2001</v>
      </c>
      <c r="I66" s="16">
        <v>2002</v>
      </c>
      <c r="J66" s="16">
        <v>2003</v>
      </c>
      <c r="K66" s="16">
        <v>2004</v>
      </c>
      <c r="L66" s="16">
        <v>2005</v>
      </c>
      <c r="M66" s="16">
        <v>2006</v>
      </c>
      <c r="N66" s="16">
        <v>2007</v>
      </c>
      <c r="O66" s="16">
        <v>2008</v>
      </c>
      <c r="P66" s="16">
        <v>2009</v>
      </c>
      <c r="Q66" s="16">
        <v>2010</v>
      </c>
      <c r="R66" s="16">
        <v>2011</v>
      </c>
      <c r="S66" s="16">
        <v>2012</v>
      </c>
      <c r="T66" s="16">
        <v>2013</v>
      </c>
      <c r="U66" s="16">
        <v>2014</v>
      </c>
      <c r="V66" s="16">
        <v>2015</v>
      </c>
      <c r="W66" s="16">
        <v>2016</v>
      </c>
      <c r="X66" s="16">
        <v>2017</v>
      </c>
    </row>
    <row r="67" spans="1:24" x14ac:dyDescent="0.15">
      <c r="A67" t="s">
        <v>170</v>
      </c>
      <c r="B67">
        <f t="shared" ref="B67:X67" si="6">100*B64/$B64</f>
        <v>100.00000000000001</v>
      </c>
      <c r="C67">
        <f t="shared" si="6"/>
        <v>115.71791131426782</v>
      </c>
      <c r="D67">
        <f t="shared" si="6"/>
        <v>123.66819195051545</v>
      </c>
      <c r="E67">
        <f t="shared" si="6"/>
        <v>105.43377025915302</v>
      </c>
      <c r="F67">
        <f t="shared" si="6"/>
        <v>129.75457072262685</v>
      </c>
      <c r="G67">
        <f t="shared" si="6"/>
        <v>211.05703689591411</v>
      </c>
      <c r="H67">
        <f t="shared" si="6"/>
        <v>187.95179941469229</v>
      </c>
      <c r="I67">
        <f t="shared" si="6"/>
        <v>172.26399837463043</v>
      </c>
      <c r="J67">
        <f t="shared" si="6"/>
        <v>182.71160710066795</v>
      </c>
      <c r="K67">
        <f t="shared" si="6"/>
        <v>217.08592090479303</v>
      </c>
      <c r="L67">
        <f t="shared" si="6"/>
        <v>288.54543261599252</v>
      </c>
      <c r="M67">
        <f t="shared" si="6"/>
        <v>330.49638128469002</v>
      </c>
      <c r="N67">
        <f t="shared" si="6"/>
        <v>337.7484047582048</v>
      </c>
      <c r="O67">
        <f t="shared" si="6"/>
        <v>390.78788211692836</v>
      </c>
      <c r="P67">
        <f t="shared" si="6"/>
        <v>270.6620906790663</v>
      </c>
      <c r="Q67">
        <f t="shared" si="6"/>
        <v>352.83317891584062</v>
      </c>
      <c r="R67">
        <f t="shared" si="6"/>
        <v>462.6268833860837</v>
      </c>
      <c r="S67">
        <f t="shared" si="6"/>
        <v>512.62972882448264</v>
      </c>
      <c r="T67">
        <f t="shared" si="6"/>
        <v>478.57800403179345</v>
      </c>
      <c r="U67">
        <f t="shared" si="6"/>
        <v>436.98526621289045</v>
      </c>
      <c r="V67">
        <f t="shared" si="6"/>
        <v>312.14715058969688</v>
      </c>
      <c r="W67">
        <f t="shared" si="6"/>
        <v>254.36675667733718</v>
      </c>
      <c r="X67">
        <f t="shared" si="6"/>
        <v>307.42353806562568</v>
      </c>
    </row>
    <row r="68" spans="1:24" x14ac:dyDescent="0.15">
      <c r="A68" t="s">
        <v>169</v>
      </c>
      <c r="B68">
        <f>100*B63/$B63</f>
        <v>100</v>
      </c>
      <c r="C68">
        <f t="shared" ref="C68:X68" si="7">100*C63/$B63</f>
        <v>112.43098510158013</v>
      </c>
      <c r="D68">
        <f t="shared" si="7"/>
        <v>120.80600567699958</v>
      </c>
      <c r="E68">
        <f t="shared" si="7"/>
        <v>98.759391216102401</v>
      </c>
      <c r="F68">
        <f t="shared" si="7"/>
        <v>117.24394365131315</v>
      </c>
      <c r="G68">
        <f t="shared" si="7"/>
        <v>190.02648422369657</v>
      </c>
      <c r="H68">
        <f t="shared" si="7"/>
        <v>169.73581911437165</v>
      </c>
      <c r="I68">
        <f t="shared" si="7"/>
        <v>161.63947376133504</v>
      </c>
      <c r="J68">
        <f t="shared" si="7"/>
        <v>166.89950653263352</v>
      </c>
      <c r="K68">
        <f t="shared" si="7"/>
        <v>193.54381158529173</v>
      </c>
      <c r="L68">
        <f t="shared" si="7"/>
        <v>246.297723204824</v>
      </c>
      <c r="M68">
        <f t="shared" si="7"/>
        <v>278.93642169344866</v>
      </c>
      <c r="N68">
        <f t="shared" si="7"/>
        <v>288.04996341047786</v>
      </c>
      <c r="O68">
        <f t="shared" si="7"/>
        <v>342.60633379763493</v>
      </c>
      <c r="P68">
        <f t="shared" si="7"/>
        <v>256.75176924628954</v>
      </c>
      <c r="Q68">
        <f t="shared" si="7"/>
        <v>350.81213880804881</v>
      </c>
      <c r="R68">
        <f t="shared" si="7"/>
        <v>438.01959438241823</v>
      </c>
      <c r="S68">
        <f t="shared" si="7"/>
        <v>503.43526984973579</v>
      </c>
      <c r="T68">
        <f t="shared" si="7"/>
        <v>461.21176156082652</v>
      </c>
      <c r="U68">
        <f t="shared" si="7"/>
        <v>413.45554012375004</v>
      </c>
      <c r="V68">
        <f t="shared" si="7"/>
        <v>285.0723891056798</v>
      </c>
      <c r="W68">
        <f t="shared" si="7"/>
        <v>251.01108424817778</v>
      </c>
      <c r="X68">
        <f t="shared" si="7"/>
        <v>296.73584238881398</v>
      </c>
    </row>
  </sheetData>
  <phoneticPr fontId="4" type="noConversion"/>
  <pageMargins left="0.78740157499999996" right="0.78740157499999996" top="0.984251969" bottom="0.984251969" header="0.4921259845" footer="0.4921259845"/>
  <pageSetup paperSize="9" orientation="portrait"/>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V1" workbookViewId="0">
      <selection activeCell="AA5" sqref="AA5:AB24"/>
    </sheetView>
  </sheetViews>
  <sheetFormatPr baseColWidth="10" defaultRowHeight="13" x14ac:dyDescent="0.15"/>
  <cols>
    <col min="1" max="1" width="10.6640625" customWidth="1"/>
    <col min="2" max="2" width="85.6640625" customWidth="1"/>
  </cols>
  <sheetData>
    <row r="1" spans="1:210" x14ac:dyDescent="0.15">
      <c r="A1" s="16" t="s">
        <v>163</v>
      </c>
    </row>
    <row r="2" spans="1:210" x14ac:dyDescent="0.15">
      <c r="C2" s="17">
        <f>C5-C6</f>
        <v>188.89872500000001</v>
      </c>
      <c r="D2" s="17">
        <f t="shared" ref="D2:Z2" si="0">D5-D6</f>
        <v>193.06661599999998</v>
      </c>
      <c r="E2" s="17">
        <f t="shared" si="0"/>
        <v>211.232371</v>
      </c>
      <c r="F2" s="17">
        <f t="shared" si="0"/>
        <v>235.01002500000001</v>
      </c>
      <c r="G2" s="17">
        <f t="shared" si="0"/>
        <v>248.27794600000004</v>
      </c>
      <c r="H2" s="17">
        <f t="shared" si="0"/>
        <v>297.77342899999996</v>
      </c>
      <c r="I2" s="17">
        <f t="shared" si="0"/>
        <v>297.89336399999996</v>
      </c>
      <c r="J2" s="17">
        <f t="shared" si="0"/>
        <v>293.29608899999994</v>
      </c>
      <c r="K2" s="17">
        <f t="shared" si="0"/>
        <v>287.43350399999997</v>
      </c>
      <c r="L2" s="17">
        <f t="shared" si="0"/>
        <v>311.49100799999997</v>
      </c>
      <c r="M2" s="17">
        <f t="shared" si="0"/>
        <v>338.16462700000005</v>
      </c>
      <c r="N2" s="17">
        <f t="shared" si="0"/>
        <v>366.961365</v>
      </c>
      <c r="O2" s="17">
        <f t="shared" si="0"/>
        <v>392.74537300000003</v>
      </c>
      <c r="P2" s="17">
        <f t="shared" si="0"/>
        <v>401.316191</v>
      </c>
      <c r="Q2" s="17">
        <f t="shared" si="0"/>
        <v>341.02168899999998</v>
      </c>
      <c r="R2" s="17">
        <f t="shared" si="0"/>
        <v>388.082897</v>
      </c>
      <c r="S2" s="17">
        <f t="shared" si="0"/>
        <v>430.67869200000001</v>
      </c>
      <c r="T2" s="17">
        <f t="shared" si="0"/>
        <v>434.82848799999999</v>
      </c>
      <c r="U2" s="17">
        <f t="shared" si="0"/>
        <v>431.30399999999997</v>
      </c>
      <c r="V2" s="17">
        <f t="shared" si="0"/>
        <v>440.77000000000004</v>
      </c>
      <c r="W2" s="17">
        <f t="shared" si="0"/>
        <v>458.86500000000001</v>
      </c>
      <c r="X2" s="17">
        <f t="shared" si="0"/>
        <v>465.267</v>
      </c>
      <c r="Y2" s="17">
        <f t="shared" si="0"/>
        <v>497.56000000000006</v>
      </c>
      <c r="Z2" s="17">
        <f t="shared" si="0"/>
        <v>516.52499999999998</v>
      </c>
    </row>
    <row r="3" spans="1:210" x14ac:dyDescent="0.1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15">
      <c r="A4" t="s">
        <v>1</v>
      </c>
      <c r="B4" s="17" t="s">
        <v>2</v>
      </c>
      <c r="C4" s="4">
        <v>7.4421620000000006</v>
      </c>
      <c r="D4" s="4">
        <v>7.3573280000000008</v>
      </c>
      <c r="E4" s="4">
        <v>7.8026599999999995</v>
      </c>
      <c r="F4" s="4">
        <v>7.9530479999999999</v>
      </c>
      <c r="G4" s="4">
        <v>7.8369</v>
      </c>
      <c r="H4" s="4">
        <v>8.2576499999999999</v>
      </c>
      <c r="I4" s="4">
        <v>8.5775499999999987</v>
      </c>
      <c r="J4" s="4">
        <v>8.6789500000000004</v>
      </c>
      <c r="K4" s="4">
        <v>8.8660899999999998</v>
      </c>
      <c r="L4" s="4">
        <v>8.7480599999999988</v>
      </c>
      <c r="M4" s="4">
        <v>8.9488700000000012</v>
      </c>
      <c r="N4" s="4">
        <v>9.1958400000000005</v>
      </c>
      <c r="O4" s="4">
        <v>9.8819900000000001</v>
      </c>
      <c r="P4" s="4">
        <v>10.51572</v>
      </c>
      <c r="Q4" s="4">
        <v>9.9179999999999993</v>
      </c>
      <c r="R4" s="4">
        <v>11.04</v>
      </c>
      <c r="S4" s="4">
        <v>11.492000000000001</v>
      </c>
      <c r="T4" s="4">
        <v>11.551</v>
      </c>
      <c r="U4" s="4">
        <v>12.286</v>
      </c>
      <c r="V4" s="4">
        <v>12.121</v>
      </c>
      <c r="W4" s="4">
        <v>13.234999999999999</v>
      </c>
      <c r="X4" s="4">
        <v>14.273</v>
      </c>
      <c r="Y4" s="4">
        <v>14.641</v>
      </c>
      <c r="Z4" s="4">
        <v>14.298999999999999</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15">
      <c r="A5" t="s">
        <v>3</v>
      </c>
      <c r="B5" s="17" t="s">
        <v>4</v>
      </c>
      <c r="C5" s="4">
        <v>201.71188800000002</v>
      </c>
      <c r="D5" s="4">
        <v>208.65328099999999</v>
      </c>
      <c r="E5" s="4">
        <v>228.662297</v>
      </c>
      <c r="F5" s="4">
        <v>248.98042100000001</v>
      </c>
      <c r="G5" s="4">
        <v>264.04035600000003</v>
      </c>
      <c r="H5" s="4">
        <v>325.43266899999998</v>
      </c>
      <c r="I5" s="4">
        <v>325.00383399999998</v>
      </c>
      <c r="J5" s="4">
        <v>318.21709899999996</v>
      </c>
      <c r="K5" s="4">
        <v>313.79174399999999</v>
      </c>
      <c r="L5" s="4">
        <v>342.54969799999998</v>
      </c>
      <c r="M5" s="4">
        <v>378.70936700000004</v>
      </c>
      <c r="N5" s="4">
        <v>416.554575</v>
      </c>
      <c r="O5" s="4">
        <v>441.25136300000003</v>
      </c>
      <c r="P5" s="4">
        <v>465.15351099999998</v>
      </c>
      <c r="Q5" s="4">
        <v>381.049689</v>
      </c>
      <c r="R5" s="4">
        <v>434.74689699999999</v>
      </c>
      <c r="S5" s="4">
        <v>491.63869199999999</v>
      </c>
      <c r="T5" s="4">
        <v>496.787488</v>
      </c>
      <c r="U5" s="4">
        <v>489.459</v>
      </c>
      <c r="V5" s="4">
        <v>489.85</v>
      </c>
      <c r="W5" s="4">
        <v>496.68099999999998</v>
      </c>
      <c r="X5" s="4">
        <v>495.48899999999998</v>
      </c>
      <c r="Y5" s="4">
        <v>536.11300000000006</v>
      </c>
      <c r="Z5" s="4">
        <v>560.31799999999998</v>
      </c>
      <c r="AA5" s="4">
        <f>Y5/H5</f>
        <v>1.6473853152093962</v>
      </c>
      <c r="AB5" s="4">
        <f>AA5/importvolume!AA5</f>
        <v>1.01020194268688</v>
      </c>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15">
      <c r="A6" t="s">
        <v>5</v>
      </c>
      <c r="B6" s="17" t="s">
        <v>6</v>
      </c>
      <c r="C6" s="4">
        <v>12.813163000000001</v>
      </c>
      <c r="D6" s="4">
        <v>15.586665</v>
      </c>
      <c r="E6" s="4">
        <v>17.429925999999998</v>
      </c>
      <c r="F6" s="4">
        <v>13.970396000000001</v>
      </c>
      <c r="G6" s="4">
        <v>15.762409999999999</v>
      </c>
      <c r="H6" s="4">
        <v>27.65924</v>
      </c>
      <c r="I6" s="4">
        <v>27.110469999999999</v>
      </c>
      <c r="J6" s="4">
        <v>24.921009999999999</v>
      </c>
      <c r="K6" s="4">
        <v>26.358240000000002</v>
      </c>
      <c r="L6" s="4">
        <v>31.058689999999999</v>
      </c>
      <c r="M6" s="4">
        <v>40.544739999999997</v>
      </c>
      <c r="N6" s="4">
        <v>49.593209999999999</v>
      </c>
      <c r="O6" s="4">
        <v>48.505989999999997</v>
      </c>
      <c r="P6" s="4">
        <v>63.837319999999998</v>
      </c>
      <c r="Q6" s="4">
        <v>40.027999999999999</v>
      </c>
      <c r="R6" s="4">
        <v>46.664000000000001</v>
      </c>
      <c r="S6" s="4">
        <v>60.96</v>
      </c>
      <c r="T6" s="4">
        <v>61.959000000000003</v>
      </c>
      <c r="U6" s="4">
        <v>58.155000000000001</v>
      </c>
      <c r="V6" s="4">
        <v>49.08</v>
      </c>
      <c r="W6" s="4">
        <v>37.816000000000003</v>
      </c>
      <c r="X6" s="4">
        <v>30.222000000000001</v>
      </c>
      <c r="Y6" s="4">
        <v>38.552999999999997</v>
      </c>
      <c r="Z6" s="4">
        <v>43.792999999999999</v>
      </c>
      <c r="AA6" s="4">
        <f t="shared" ref="AA6:AA24" si="1">Y6/H6</f>
        <v>1.3938560857058977</v>
      </c>
      <c r="AB6" s="23">
        <f>AA6/importvolume!AA6</f>
        <v>1.6327259312187574</v>
      </c>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15">
      <c r="A7" t="s">
        <v>7</v>
      </c>
      <c r="B7" s="17" t="s">
        <v>8</v>
      </c>
      <c r="C7" s="4">
        <v>11.982976000000001</v>
      </c>
      <c r="D7" s="4">
        <v>14.826644</v>
      </c>
      <c r="E7" s="4">
        <v>16.582172</v>
      </c>
      <c r="F7" s="4">
        <v>12.946869000000001</v>
      </c>
      <c r="G7" s="4">
        <v>14.80025</v>
      </c>
      <c r="H7" s="4">
        <v>26.470669999999998</v>
      </c>
      <c r="I7" s="4">
        <v>26.034400000000002</v>
      </c>
      <c r="J7" s="4">
        <v>23.689340000000001</v>
      </c>
      <c r="K7" s="4">
        <v>24.816310000000001</v>
      </c>
      <c r="L7" s="4">
        <v>29.150689999999997</v>
      </c>
      <c r="M7" s="4">
        <v>39.059249999999999</v>
      </c>
      <c r="N7" s="4">
        <v>47.243670000000002</v>
      </c>
      <c r="O7" s="4">
        <v>45.930669999999999</v>
      </c>
      <c r="P7" s="4">
        <v>61.02928</v>
      </c>
      <c r="Q7" s="4">
        <v>37.960999999999999</v>
      </c>
      <c r="R7" s="4">
        <v>43.871000000000002</v>
      </c>
      <c r="S7" s="4">
        <v>58.298999999999999</v>
      </c>
      <c r="T7" s="4">
        <v>59.261000000000003</v>
      </c>
      <c r="U7" s="4">
        <v>55.872999999999998</v>
      </c>
      <c r="V7" s="4">
        <v>47.048999999999999</v>
      </c>
      <c r="W7" s="4">
        <v>35.554000000000002</v>
      </c>
      <c r="X7" s="4">
        <v>27.966999999999999</v>
      </c>
      <c r="Y7" s="4">
        <v>35.704000000000001</v>
      </c>
      <c r="Z7" s="4">
        <v>41.253999999999998</v>
      </c>
      <c r="AA7" s="4">
        <f t="shared" si="1"/>
        <v>1.3488136114424003</v>
      </c>
      <c r="AB7" s="23">
        <f>AA7/importvolume!AA7</f>
        <v>1.6377025543058386</v>
      </c>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15">
      <c r="A8" t="s">
        <v>9</v>
      </c>
      <c r="B8" s="17" t="s">
        <v>10</v>
      </c>
      <c r="C8" s="4">
        <v>0.16196199999999999</v>
      </c>
      <c r="D8" s="4">
        <v>0.16600299999999998</v>
      </c>
      <c r="E8" s="4">
        <v>0.18601400000000001</v>
      </c>
      <c r="F8" s="4">
        <v>0.32002600000000003</v>
      </c>
      <c r="G8" s="4">
        <v>0.28305000000000002</v>
      </c>
      <c r="H8" s="4">
        <v>0.26588999999999996</v>
      </c>
      <c r="I8" s="4">
        <v>0.22694999999999999</v>
      </c>
      <c r="J8" s="4">
        <v>0.38793</v>
      </c>
      <c r="K8" s="4">
        <v>0.59499999999999997</v>
      </c>
      <c r="L8" s="4">
        <v>0.70204</v>
      </c>
      <c r="M8" s="4">
        <v>0.30804999999999999</v>
      </c>
      <c r="N8" s="4">
        <v>0.54673000000000005</v>
      </c>
      <c r="O8" s="4">
        <v>0.62255999999999989</v>
      </c>
      <c r="P8" s="4">
        <v>0.75517999999999996</v>
      </c>
      <c r="Q8" s="4">
        <v>1.0129999999999999</v>
      </c>
      <c r="R8" s="4">
        <v>1.085</v>
      </c>
      <c r="S8" s="4">
        <v>0.48299999999999998</v>
      </c>
      <c r="T8" s="4">
        <v>0.73799999999999999</v>
      </c>
      <c r="U8" s="4">
        <v>0.623</v>
      </c>
      <c r="V8" s="4">
        <v>0.30399999999999999</v>
      </c>
      <c r="W8" s="4">
        <v>0.41199999999999998</v>
      </c>
      <c r="X8" s="4">
        <v>0.90500000000000003</v>
      </c>
      <c r="Y8" s="4">
        <v>1.1819999999999999</v>
      </c>
      <c r="Z8" s="4">
        <v>0.76500000000000001</v>
      </c>
      <c r="AA8" s="4">
        <f t="shared" si="1"/>
        <v>4.4454473654518791</v>
      </c>
      <c r="AB8" s="23">
        <f>AA8/importvolume!AA8</f>
        <v>1.6303996346316345</v>
      </c>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15">
      <c r="A9" t="s">
        <v>11</v>
      </c>
      <c r="B9" s="17" t="s">
        <v>12</v>
      </c>
      <c r="C9" s="4">
        <v>0.66822500000000007</v>
      </c>
      <c r="D9" s="4">
        <v>0.59401800000000005</v>
      </c>
      <c r="E9" s="4">
        <v>0.66173900000000008</v>
      </c>
      <c r="F9" s="4">
        <v>0.70350099999999993</v>
      </c>
      <c r="G9" s="4">
        <v>0.67910999999999999</v>
      </c>
      <c r="H9" s="4">
        <v>0.92267999999999994</v>
      </c>
      <c r="I9" s="4">
        <v>0.84911999999999999</v>
      </c>
      <c r="J9" s="4">
        <v>0.84374000000000005</v>
      </c>
      <c r="K9" s="4">
        <v>0.94692999999999994</v>
      </c>
      <c r="L9" s="4">
        <v>1.2059600000000001</v>
      </c>
      <c r="M9" s="4">
        <v>1.17744</v>
      </c>
      <c r="N9" s="4">
        <v>1.80281</v>
      </c>
      <c r="O9" s="4">
        <v>1.9527600000000001</v>
      </c>
      <c r="P9" s="4">
        <v>2.0528599999999999</v>
      </c>
      <c r="Q9" s="4">
        <v>1.054</v>
      </c>
      <c r="R9" s="4">
        <v>1.708</v>
      </c>
      <c r="S9" s="4">
        <v>2.1779999999999999</v>
      </c>
      <c r="T9" s="4">
        <v>1.96</v>
      </c>
      <c r="U9" s="4">
        <v>1.659</v>
      </c>
      <c r="V9" s="4">
        <v>1.7270000000000001</v>
      </c>
      <c r="W9" s="4">
        <v>1.85</v>
      </c>
      <c r="X9" s="4">
        <v>1.35</v>
      </c>
      <c r="Y9" s="4">
        <v>1.667</v>
      </c>
      <c r="Z9" s="4">
        <v>1.774</v>
      </c>
      <c r="AA9" s="4">
        <f t="shared" si="1"/>
        <v>1.80669354489097</v>
      </c>
      <c r="AB9" s="4">
        <f>AA9/importvolume!AA9</f>
        <v>1.4076322200778606</v>
      </c>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15">
      <c r="A10" t="s">
        <v>13</v>
      </c>
      <c r="B10" s="17" t="s">
        <v>14</v>
      </c>
      <c r="C10" s="4">
        <v>17.370526000000002</v>
      </c>
      <c r="D10" s="4">
        <v>17.561474999999998</v>
      </c>
      <c r="E10" s="4">
        <v>18.703105999999998</v>
      </c>
      <c r="F10" s="4">
        <v>19.768128000000001</v>
      </c>
      <c r="G10" s="4">
        <v>19.682509999999997</v>
      </c>
      <c r="H10" s="4">
        <v>20.872400000000003</v>
      </c>
      <c r="I10" s="4">
        <v>22.14594</v>
      </c>
      <c r="J10" s="4">
        <v>22.714549999999999</v>
      </c>
      <c r="K10" s="4">
        <v>22.580349999999999</v>
      </c>
      <c r="L10" s="4">
        <v>23.400729999999999</v>
      </c>
      <c r="M10" s="4">
        <v>24.183779999999999</v>
      </c>
      <c r="N10" s="4">
        <v>25.816599999999998</v>
      </c>
      <c r="O10" s="4">
        <v>28.089369999999999</v>
      </c>
      <c r="P10" s="4">
        <v>31.111810000000002</v>
      </c>
      <c r="Q10" s="4">
        <v>29.603000000000002</v>
      </c>
      <c r="R10" s="4">
        <v>30.885000000000002</v>
      </c>
      <c r="S10" s="4">
        <v>34.76</v>
      </c>
      <c r="T10" s="4">
        <v>36.103999999999999</v>
      </c>
      <c r="U10" s="4">
        <v>37.54</v>
      </c>
      <c r="V10" s="4">
        <v>37.765000000000001</v>
      </c>
      <c r="W10" s="4">
        <v>38.71</v>
      </c>
      <c r="X10" s="4">
        <v>39.633000000000003</v>
      </c>
      <c r="Y10" s="4">
        <v>42.069000000000003</v>
      </c>
      <c r="Z10" s="4">
        <v>42.488999999999997</v>
      </c>
      <c r="AA10" s="4">
        <f t="shared" si="1"/>
        <v>2.0155324735056821</v>
      </c>
      <c r="AB10" s="4">
        <f>AA10/importvolume!AA10</f>
        <v>1.2743308259583668</v>
      </c>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15">
      <c r="A11" t="s">
        <v>15</v>
      </c>
      <c r="B11" s="17" t="s">
        <v>16</v>
      </c>
      <c r="C11" s="4">
        <v>3.8866450000000001</v>
      </c>
      <c r="D11" s="4">
        <v>4.439889</v>
      </c>
      <c r="E11" s="4">
        <v>4.492559</v>
      </c>
      <c r="F11" s="4">
        <v>3.672784</v>
      </c>
      <c r="G11" s="4">
        <v>4.6637500000000003</v>
      </c>
      <c r="H11" s="4">
        <v>8.3243899999999993</v>
      </c>
      <c r="I11" s="4">
        <v>7.22234</v>
      </c>
      <c r="J11" s="4">
        <v>7.7834399999999997</v>
      </c>
      <c r="K11" s="4">
        <v>7.7457900000000004</v>
      </c>
      <c r="L11" s="4">
        <v>10.15582</v>
      </c>
      <c r="M11" s="4">
        <v>15.56315</v>
      </c>
      <c r="N11" s="4">
        <v>17.978580000000001</v>
      </c>
      <c r="O11" s="4">
        <v>17.268419999999999</v>
      </c>
      <c r="P11" s="4">
        <v>21.757069999999999</v>
      </c>
      <c r="Q11" s="4">
        <v>15.574</v>
      </c>
      <c r="R11" s="4">
        <v>21.696999999999999</v>
      </c>
      <c r="S11" s="4">
        <v>28.13</v>
      </c>
      <c r="T11" s="4">
        <v>34.415999999999997</v>
      </c>
      <c r="U11" s="4">
        <v>31.495999999999999</v>
      </c>
      <c r="V11" s="4">
        <v>29.239000000000001</v>
      </c>
      <c r="W11" s="4">
        <v>21.065999999999999</v>
      </c>
      <c r="X11" s="4">
        <v>16.829999999999998</v>
      </c>
      <c r="Y11" s="4">
        <v>20.106000000000002</v>
      </c>
      <c r="Z11" s="4">
        <v>24.221</v>
      </c>
      <c r="AA11" s="4">
        <f t="shared" si="1"/>
        <v>2.4153121129596289</v>
      </c>
      <c r="AB11" s="4">
        <f>AA11/importvolume!AA11</f>
        <v>1.4565898516676143</v>
      </c>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15">
      <c r="A12" t="s">
        <v>17</v>
      </c>
      <c r="B12" s="17" t="s">
        <v>18</v>
      </c>
      <c r="C12" s="4">
        <v>51.592843000000002</v>
      </c>
      <c r="D12" s="4">
        <v>54.712175999999999</v>
      </c>
      <c r="E12" s="4">
        <v>62.080118999999996</v>
      </c>
      <c r="F12" s="4">
        <v>70.269161999999994</v>
      </c>
      <c r="G12" s="4">
        <v>74.326259999999991</v>
      </c>
      <c r="H12" s="4">
        <v>92.06644</v>
      </c>
      <c r="I12" s="4">
        <v>87.641550000000009</v>
      </c>
      <c r="J12" s="4">
        <v>81.140910000000005</v>
      </c>
      <c r="K12" s="4">
        <v>77.953729999999993</v>
      </c>
      <c r="L12" s="4">
        <v>84.307460000000006</v>
      </c>
      <c r="M12" s="4">
        <v>89.843740000000011</v>
      </c>
      <c r="N12" s="4">
        <v>96.91964999999999</v>
      </c>
      <c r="O12" s="4">
        <v>100.51864</v>
      </c>
      <c r="P12" s="4">
        <v>100.19194</v>
      </c>
      <c r="Q12" s="4">
        <v>83.447000000000003</v>
      </c>
      <c r="R12" s="4">
        <v>96.471000000000004</v>
      </c>
      <c r="S12" s="4">
        <v>104.511</v>
      </c>
      <c r="T12" s="4">
        <v>102.592</v>
      </c>
      <c r="U12" s="4">
        <v>102.185</v>
      </c>
      <c r="V12" s="4">
        <v>102.58199999999999</v>
      </c>
      <c r="W12" s="4">
        <v>109.371</v>
      </c>
      <c r="X12" s="4">
        <v>110.717</v>
      </c>
      <c r="Y12" s="4">
        <v>116.39</v>
      </c>
      <c r="Z12" s="4">
        <v>119.98</v>
      </c>
      <c r="AA12" s="4">
        <f t="shared" si="1"/>
        <v>1.2641957264775308</v>
      </c>
      <c r="AB12" s="4">
        <f>AA12/importvolume!AA12</f>
        <v>0.62464222779673317</v>
      </c>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15">
      <c r="A13" t="s">
        <v>19</v>
      </c>
      <c r="B13" s="17" t="s">
        <v>20</v>
      </c>
      <c r="C13" s="4">
        <v>23.354371999999998</v>
      </c>
      <c r="D13" s="4">
        <v>24.910074000000002</v>
      </c>
      <c r="E13" s="4">
        <v>29.414290000000001</v>
      </c>
      <c r="F13" s="4">
        <v>33.470714999999998</v>
      </c>
      <c r="G13" s="4">
        <v>35.512689999999999</v>
      </c>
      <c r="H13" s="4">
        <v>46.348010000000002</v>
      </c>
      <c r="I13" s="4">
        <v>42.15193</v>
      </c>
      <c r="J13" s="4">
        <v>37.969499999999996</v>
      </c>
      <c r="K13" s="4">
        <v>35.493180000000002</v>
      </c>
      <c r="L13" s="4">
        <v>38.83034</v>
      </c>
      <c r="M13" s="4">
        <v>41.584449999999997</v>
      </c>
      <c r="N13" s="4">
        <v>44.58182</v>
      </c>
      <c r="O13" s="4">
        <v>42.062510000000003</v>
      </c>
      <c r="P13" s="4">
        <v>40.90795</v>
      </c>
      <c r="Q13" s="4">
        <v>36.423999999999999</v>
      </c>
      <c r="R13" s="4">
        <v>43.293999999999997</v>
      </c>
      <c r="S13" s="4">
        <v>44.524999999999999</v>
      </c>
      <c r="T13" s="4">
        <v>42.953000000000003</v>
      </c>
      <c r="U13" s="4">
        <v>42.37</v>
      </c>
      <c r="V13" s="4">
        <v>41.667000000000002</v>
      </c>
      <c r="W13" s="4">
        <v>45.658999999999999</v>
      </c>
      <c r="X13" s="4">
        <v>45.152999999999999</v>
      </c>
      <c r="Y13" s="4">
        <v>46.927</v>
      </c>
      <c r="Z13" s="4">
        <v>46.161999999999999</v>
      </c>
      <c r="AA13" s="4">
        <f t="shared" si="1"/>
        <v>1.0124922299792374</v>
      </c>
      <c r="AB13" s="4">
        <f>AA13/importvolume!AA13</f>
        <v>0.36432264035543738</v>
      </c>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15">
      <c r="A14" t="s">
        <v>21</v>
      </c>
      <c r="B14" s="17" t="s">
        <v>22</v>
      </c>
      <c r="C14" s="4">
        <v>8.8677540000000015</v>
      </c>
      <c r="D14" s="4">
        <v>9.3830200000000001</v>
      </c>
      <c r="E14" s="4">
        <v>10.898897999999999</v>
      </c>
      <c r="F14" s="4">
        <v>12.069227999999999</v>
      </c>
      <c r="G14" s="4">
        <v>12.910450000000001</v>
      </c>
      <c r="H14" s="4">
        <v>15.757110000000001</v>
      </c>
      <c r="I14" s="4">
        <v>14.983459999999999</v>
      </c>
      <c r="J14" s="4">
        <v>14.305219999999998</v>
      </c>
      <c r="K14" s="4">
        <v>14.23143</v>
      </c>
      <c r="L14" s="4">
        <v>15.38885</v>
      </c>
      <c r="M14" s="4">
        <v>16.395209999999999</v>
      </c>
      <c r="N14" s="4">
        <v>17.776589999999999</v>
      </c>
      <c r="O14" s="4">
        <v>19.027990000000003</v>
      </c>
      <c r="P14" s="4">
        <v>19.259499999999999</v>
      </c>
      <c r="Q14" s="4">
        <v>16.562000000000001</v>
      </c>
      <c r="R14" s="4">
        <v>19.905000000000001</v>
      </c>
      <c r="S14" s="4">
        <v>21.285</v>
      </c>
      <c r="T14" s="4">
        <v>21.51</v>
      </c>
      <c r="U14" s="4">
        <v>22.088999999999999</v>
      </c>
      <c r="V14" s="4">
        <v>22.669</v>
      </c>
      <c r="W14" s="4">
        <v>24.381</v>
      </c>
      <c r="X14" s="4">
        <v>24.890999999999998</v>
      </c>
      <c r="Y14" s="4">
        <v>26.843</v>
      </c>
      <c r="Z14" s="4">
        <v>28.077999999999999</v>
      </c>
      <c r="AA14" s="4">
        <f t="shared" si="1"/>
        <v>1.7035484298833985</v>
      </c>
      <c r="AB14" s="4">
        <f>AA14/importvolume!AA14</f>
        <v>1.0027588068234761</v>
      </c>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15">
      <c r="A15" t="s">
        <v>23</v>
      </c>
      <c r="B15" s="17" t="s">
        <v>24</v>
      </c>
      <c r="C15" s="4">
        <v>19.370716999999999</v>
      </c>
      <c r="D15" s="4">
        <v>20.419082999999997</v>
      </c>
      <c r="E15" s="4">
        <v>21.766931</v>
      </c>
      <c r="F15" s="4">
        <v>24.729219000000001</v>
      </c>
      <c r="G15" s="4">
        <v>25.903119999999998</v>
      </c>
      <c r="H15" s="4">
        <v>29.961320000000001</v>
      </c>
      <c r="I15" s="4">
        <v>30.506160000000001</v>
      </c>
      <c r="J15" s="4">
        <v>28.86619</v>
      </c>
      <c r="K15" s="4">
        <v>28.229119999999998</v>
      </c>
      <c r="L15" s="4">
        <v>30.088270000000001</v>
      </c>
      <c r="M15" s="4">
        <v>31.864080000000001</v>
      </c>
      <c r="N15" s="4">
        <v>34.561239999999998</v>
      </c>
      <c r="O15" s="4">
        <v>39.428139999999999</v>
      </c>
      <c r="P15" s="4">
        <v>40.02449</v>
      </c>
      <c r="Q15" s="4">
        <v>30.460999999999999</v>
      </c>
      <c r="R15" s="4">
        <v>33.271999999999998</v>
      </c>
      <c r="S15" s="4">
        <v>38.701000000000001</v>
      </c>
      <c r="T15" s="4">
        <v>38.128999999999998</v>
      </c>
      <c r="U15" s="4">
        <v>37.725999999999999</v>
      </c>
      <c r="V15" s="4">
        <v>38.246000000000002</v>
      </c>
      <c r="W15" s="4">
        <v>39.331000000000003</v>
      </c>
      <c r="X15" s="4">
        <v>40.673000000000002</v>
      </c>
      <c r="Y15" s="4">
        <v>42.62</v>
      </c>
      <c r="Z15" s="4">
        <v>45.74</v>
      </c>
      <c r="AA15" s="4">
        <f t="shared" si="1"/>
        <v>1.4225007442929749</v>
      </c>
      <c r="AB15" s="4">
        <f>AA15/importvolume!AA15</f>
        <v>0.95445237635697167</v>
      </c>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15">
      <c r="A16" t="s">
        <v>25</v>
      </c>
      <c r="B16" s="17" t="s">
        <v>26</v>
      </c>
      <c r="C16" s="4">
        <v>29.545007000000002</v>
      </c>
      <c r="D16" s="4">
        <v>30.448951000000001</v>
      </c>
      <c r="E16" s="4">
        <v>30.769819999999999</v>
      </c>
      <c r="F16" s="4">
        <v>37.647855999999997</v>
      </c>
      <c r="G16" s="4">
        <v>42.76708</v>
      </c>
      <c r="H16" s="4">
        <v>48.678650000000005</v>
      </c>
      <c r="I16" s="4">
        <v>50.38382</v>
      </c>
      <c r="J16" s="4">
        <v>51.439720000000001</v>
      </c>
      <c r="K16" s="4">
        <v>50.315010000000001</v>
      </c>
      <c r="L16" s="4">
        <v>54.796300000000002</v>
      </c>
      <c r="M16" s="4">
        <v>59.087720000000004</v>
      </c>
      <c r="N16" s="4">
        <v>62.802250000000001</v>
      </c>
      <c r="O16" s="4">
        <v>69.249780000000001</v>
      </c>
      <c r="P16" s="4">
        <v>68.694500000000005</v>
      </c>
      <c r="Q16" s="4">
        <v>59.113999999999997</v>
      </c>
      <c r="R16" s="4">
        <v>62.42</v>
      </c>
      <c r="S16" s="4">
        <v>68.658000000000001</v>
      </c>
      <c r="T16" s="4">
        <v>66.763000000000005</v>
      </c>
      <c r="U16" s="4">
        <v>67.63</v>
      </c>
      <c r="V16" s="4">
        <v>72.269000000000005</v>
      </c>
      <c r="W16" s="4">
        <v>81.998999999999995</v>
      </c>
      <c r="X16" s="4">
        <v>91.352999999999994</v>
      </c>
      <c r="Y16" s="4">
        <v>98.820999999999998</v>
      </c>
      <c r="Z16" s="4">
        <v>102.59399999999999</v>
      </c>
      <c r="AA16" s="4">
        <f t="shared" si="1"/>
        <v>2.0300686235135936</v>
      </c>
      <c r="AB16" s="4">
        <f>AA16/importvolume!AA16</f>
        <v>1.0355160941463348</v>
      </c>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15">
      <c r="A17" t="s">
        <v>27</v>
      </c>
      <c r="B17" s="17" t="s">
        <v>28</v>
      </c>
      <c r="C17" s="4">
        <v>86.503704999999997</v>
      </c>
      <c r="D17" s="4">
        <v>85.904124999999993</v>
      </c>
      <c r="E17" s="4">
        <v>95.186767000000003</v>
      </c>
      <c r="F17" s="4">
        <v>103.65209399999999</v>
      </c>
      <c r="G17" s="4">
        <v>106.838346</v>
      </c>
      <c r="H17" s="4">
        <v>127.831549</v>
      </c>
      <c r="I17" s="4">
        <v>130.49971400000001</v>
      </c>
      <c r="J17" s="4">
        <v>130.21746899999999</v>
      </c>
      <c r="K17" s="4">
        <v>128.83862400000001</v>
      </c>
      <c r="L17" s="4">
        <v>138.83069800000001</v>
      </c>
      <c r="M17" s="4">
        <v>149.48623699999999</v>
      </c>
      <c r="N17" s="4">
        <v>163.44428500000001</v>
      </c>
      <c r="O17" s="4">
        <v>177.61916300000001</v>
      </c>
      <c r="P17" s="4">
        <v>179.56087100000002</v>
      </c>
      <c r="Q17" s="4">
        <v>153.28368900000001</v>
      </c>
      <c r="R17" s="4">
        <v>176.60989699999999</v>
      </c>
      <c r="S17" s="4">
        <v>194.61969200000001</v>
      </c>
      <c r="T17" s="4">
        <v>194.95348800000002</v>
      </c>
      <c r="U17" s="4">
        <v>192.453</v>
      </c>
      <c r="V17" s="4">
        <v>198.91499999999999</v>
      </c>
      <c r="W17" s="4">
        <v>207.71899999999999</v>
      </c>
      <c r="X17" s="4">
        <v>206.73400000000001</v>
      </c>
      <c r="Y17" s="4">
        <v>220.17400000000001</v>
      </c>
      <c r="Z17" s="4">
        <v>227.24100000000001</v>
      </c>
      <c r="AA17" s="4">
        <f t="shared" si="1"/>
        <v>1.7223760622661313</v>
      </c>
      <c r="AB17" s="4">
        <f>AA17/importvolume!AA17</f>
        <v>1.0840237411592135</v>
      </c>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15">
      <c r="A18" t="s">
        <v>29</v>
      </c>
      <c r="B18" s="17" t="s">
        <v>30</v>
      </c>
      <c r="C18" s="4">
        <v>15.406013000000002</v>
      </c>
      <c r="D18" s="4">
        <v>16.065237</v>
      </c>
      <c r="E18" s="4">
        <v>18.206285999999999</v>
      </c>
      <c r="F18" s="4">
        <v>19.926055000000002</v>
      </c>
      <c r="G18" s="4">
        <v>20.478400000000001</v>
      </c>
      <c r="H18" s="4">
        <v>23.024509999999999</v>
      </c>
      <c r="I18" s="4">
        <v>24.515439999999998</v>
      </c>
      <c r="J18" s="4">
        <v>24.39507</v>
      </c>
      <c r="K18" s="4">
        <v>23.75085</v>
      </c>
      <c r="L18" s="4">
        <v>24.270859999999999</v>
      </c>
      <c r="M18" s="4">
        <v>25.356570000000001</v>
      </c>
      <c r="N18" s="4">
        <v>26.434229999999999</v>
      </c>
      <c r="O18" s="4">
        <v>27.600960000000001</v>
      </c>
      <c r="P18" s="4">
        <v>27.523139999999998</v>
      </c>
      <c r="Q18" s="4">
        <v>25.638000000000002</v>
      </c>
      <c r="R18" s="4">
        <v>28.181999999999999</v>
      </c>
      <c r="S18" s="4">
        <v>30.670999999999999</v>
      </c>
      <c r="T18" s="4">
        <v>30.577000000000002</v>
      </c>
      <c r="U18" s="4">
        <v>31.707000000000001</v>
      </c>
      <c r="V18" s="4">
        <v>34.067999999999998</v>
      </c>
      <c r="W18" s="4">
        <v>36.545000000000002</v>
      </c>
      <c r="X18" s="4">
        <v>36.683</v>
      </c>
      <c r="Y18" s="4">
        <v>37.908000000000001</v>
      </c>
      <c r="Z18" s="4">
        <v>39.344999999999999</v>
      </c>
      <c r="AA18" s="4">
        <f t="shared" si="1"/>
        <v>1.6464194026278953</v>
      </c>
      <c r="AB18" s="4">
        <f>AA18/importvolume!AA18</f>
        <v>1.0868525857234554</v>
      </c>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15">
      <c r="A19" t="s">
        <v>31</v>
      </c>
      <c r="B19" s="17" t="s">
        <v>32</v>
      </c>
      <c r="C19" s="4">
        <v>9.282368</v>
      </c>
      <c r="D19" s="4">
        <v>8.5418080000000014</v>
      </c>
      <c r="E19" s="4">
        <v>9.2333349999999985</v>
      </c>
      <c r="F19" s="4">
        <v>9.9114300000000011</v>
      </c>
      <c r="G19" s="4">
        <v>10.22935</v>
      </c>
      <c r="H19" s="4">
        <v>12.193190000000001</v>
      </c>
      <c r="I19" s="4">
        <v>11.90217</v>
      </c>
      <c r="J19" s="4">
        <v>11.587209999999999</v>
      </c>
      <c r="K19" s="4">
        <v>11.38499</v>
      </c>
      <c r="L19" s="4">
        <v>11.59374</v>
      </c>
      <c r="M19" s="4">
        <v>11.898909999999999</v>
      </c>
      <c r="N19" s="4">
        <v>12.410830000000001</v>
      </c>
      <c r="O19" s="4">
        <v>13.56514</v>
      </c>
      <c r="P19" s="4">
        <v>13.29523</v>
      </c>
      <c r="Q19" s="4">
        <v>11.522</v>
      </c>
      <c r="R19" s="4">
        <v>12.704000000000001</v>
      </c>
      <c r="S19" s="4">
        <v>13.275</v>
      </c>
      <c r="T19" s="4">
        <v>12.756</v>
      </c>
      <c r="U19" s="4">
        <v>12.555999999999999</v>
      </c>
      <c r="V19" s="4">
        <v>12.529</v>
      </c>
      <c r="W19" s="4">
        <v>12.744999999999999</v>
      </c>
      <c r="X19" s="4">
        <v>12.786</v>
      </c>
      <c r="Y19" s="4">
        <v>13.272</v>
      </c>
      <c r="Z19" s="4">
        <v>13.952999999999999</v>
      </c>
      <c r="AA19" s="4">
        <f t="shared" si="1"/>
        <v>1.0884764364370603</v>
      </c>
      <c r="AB19" s="4">
        <f>AA19/importvolume!AA19</f>
        <v>1.072734462223994</v>
      </c>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15">
      <c r="A20" t="s">
        <v>33</v>
      </c>
      <c r="B20" s="17" t="s">
        <v>34</v>
      </c>
      <c r="C20" s="4">
        <v>20.425866000000003</v>
      </c>
      <c r="D20" s="4">
        <v>20.326443999999999</v>
      </c>
      <c r="E20" s="4">
        <v>22.660845000000002</v>
      </c>
      <c r="F20" s="4">
        <v>23.847455</v>
      </c>
      <c r="G20" s="4">
        <v>24.619669999999999</v>
      </c>
      <c r="H20" s="4">
        <v>29.081220000000002</v>
      </c>
      <c r="I20" s="4">
        <v>29.344470000000001</v>
      </c>
      <c r="J20" s="4">
        <v>28.724499999999999</v>
      </c>
      <c r="K20" s="4">
        <v>28.75329</v>
      </c>
      <c r="L20" s="4">
        <v>30.329840000000001</v>
      </c>
      <c r="M20" s="4">
        <v>33.746269999999996</v>
      </c>
      <c r="N20" s="4">
        <v>36.143740000000001</v>
      </c>
      <c r="O20" s="4">
        <v>39.235349999999997</v>
      </c>
      <c r="P20" s="4">
        <v>40.51793</v>
      </c>
      <c r="Q20" s="4">
        <v>32.036999999999999</v>
      </c>
      <c r="R20" s="4">
        <v>38.139000000000003</v>
      </c>
      <c r="S20" s="4">
        <v>43.389000000000003</v>
      </c>
      <c r="T20" s="4">
        <v>44.534999999999997</v>
      </c>
      <c r="U20" s="4">
        <v>42.475000000000001</v>
      </c>
      <c r="V20" s="4">
        <v>42.72</v>
      </c>
      <c r="W20" s="4">
        <v>43.265999999999998</v>
      </c>
      <c r="X20" s="4">
        <v>41.847000000000001</v>
      </c>
      <c r="Y20" s="4">
        <v>45.369</v>
      </c>
      <c r="Z20" s="4">
        <v>46.453000000000003</v>
      </c>
      <c r="AA20" s="4">
        <f t="shared" si="1"/>
        <v>1.5600789788048781</v>
      </c>
      <c r="AB20" s="4">
        <f>AA20/importvolume!AA20</f>
        <v>1.122207299675781</v>
      </c>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15">
      <c r="A21" t="s">
        <v>35</v>
      </c>
      <c r="B21" s="17" t="s">
        <v>36</v>
      </c>
      <c r="C21" s="4">
        <v>4.3330760000000001</v>
      </c>
      <c r="D21" s="4">
        <v>4.6475330000000001</v>
      </c>
      <c r="E21" s="4">
        <v>5.4002090000000003</v>
      </c>
      <c r="F21" s="4">
        <v>6.9123289999999997</v>
      </c>
      <c r="G21" s="4">
        <v>7.5799159999999999</v>
      </c>
      <c r="H21" s="4">
        <v>9.6529190000000007</v>
      </c>
      <c r="I21" s="4">
        <v>10.793824000000001</v>
      </c>
      <c r="J21" s="4">
        <v>12.228519</v>
      </c>
      <c r="K21" s="4">
        <v>12.040484000000001</v>
      </c>
      <c r="L21" s="4">
        <v>13.129227999999999</v>
      </c>
      <c r="M21" s="4">
        <v>14.208787000000001</v>
      </c>
      <c r="N21" s="4">
        <v>15.118274999999999</v>
      </c>
      <c r="O21" s="4">
        <v>16.410992999999998</v>
      </c>
      <c r="P21" s="4">
        <v>17.646531</v>
      </c>
      <c r="Q21" s="4">
        <v>19.695688999999998</v>
      </c>
      <c r="R21" s="4">
        <v>21.463896999999999</v>
      </c>
      <c r="S21" s="4">
        <v>22.141691999999999</v>
      </c>
      <c r="T21" s="4">
        <v>23.986488000000001</v>
      </c>
      <c r="U21" s="4">
        <v>22.878</v>
      </c>
      <c r="V21" s="4">
        <v>24.599</v>
      </c>
      <c r="W21" s="4">
        <v>25.872</v>
      </c>
      <c r="X21" s="4">
        <v>25.597999999999999</v>
      </c>
      <c r="Y21" s="4">
        <v>26.370999999999999</v>
      </c>
      <c r="Z21" s="4">
        <v>26.248999999999999</v>
      </c>
      <c r="AA21" s="4">
        <f t="shared" si="1"/>
        <v>2.7319197436547427</v>
      </c>
      <c r="AB21" s="4">
        <f>AA21/importvolume!AA21</f>
        <v>0.73269279583711489</v>
      </c>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15">
      <c r="A22" t="s">
        <v>37</v>
      </c>
      <c r="B22" s="17" t="s">
        <v>38</v>
      </c>
      <c r="C22" s="4">
        <v>10.462612999999999</v>
      </c>
      <c r="D22" s="4">
        <v>10.558437</v>
      </c>
      <c r="E22" s="4">
        <v>11.590995999999999</v>
      </c>
      <c r="F22" s="4">
        <v>12.757950000000001</v>
      </c>
      <c r="G22" s="4">
        <v>13.20285</v>
      </c>
      <c r="H22" s="4">
        <v>14.95223</v>
      </c>
      <c r="I22" s="4">
        <v>15.50142</v>
      </c>
      <c r="J22" s="4">
        <v>15.612969999999999</v>
      </c>
      <c r="K22" s="4">
        <v>15.66328</v>
      </c>
      <c r="L22" s="4">
        <v>16.678330000000003</v>
      </c>
      <c r="M22" s="4">
        <v>17.631209999999999</v>
      </c>
      <c r="N22" s="4">
        <v>18.8536</v>
      </c>
      <c r="O22" s="4">
        <v>20.793839999999999</v>
      </c>
      <c r="P22" s="4">
        <v>21.20965</v>
      </c>
      <c r="Q22" s="4">
        <v>18.472999999999999</v>
      </c>
      <c r="R22" s="4">
        <v>20.99</v>
      </c>
      <c r="S22" s="4">
        <v>23.085000000000001</v>
      </c>
      <c r="T22" s="4">
        <v>23.074000000000002</v>
      </c>
      <c r="U22" s="4">
        <v>23.007000000000001</v>
      </c>
      <c r="V22" s="4">
        <v>23.449000000000002</v>
      </c>
      <c r="W22" s="4">
        <v>24.276</v>
      </c>
      <c r="X22" s="4">
        <v>24.67</v>
      </c>
      <c r="Y22" s="4">
        <v>26.135000000000002</v>
      </c>
      <c r="Z22" s="4">
        <v>26.916</v>
      </c>
      <c r="AA22" s="4">
        <f t="shared" si="1"/>
        <v>1.7478998116000088</v>
      </c>
      <c r="AB22" s="4">
        <f>AA22/importvolume!AA22</f>
        <v>1.0314936679862452</v>
      </c>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15">
      <c r="A23" t="s">
        <v>39</v>
      </c>
      <c r="B23" s="17" t="s">
        <v>40</v>
      </c>
      <c r="C23" s="4">
        <v>18.796144999999999</v>
      </c>
      <c r="D23" s="4">
        <v>17.538957</v>
      </c>
      <c r="E23" s="4">
        <v>19.274936</v>
      </c>
      <c r="F23" s="4">
        <v>20.682024000000002</v>
      </c>
      <c r="G23" s="4">
        <v>20.209240000000001</v>
      </c>
      <c r="H23" s="4">
        <v>25.832259999999998</v>
      </c>
      <c r="I23" s="4">
        <v>24.56737</v>
      </c>
      <c r="J23" s="4">
        <v>23.68178</v>
      </c>
      <c r="K23" s="4">
        <v>23.326180000000001</v>
      </c>
      <c r="L23" s="4">
        <v>27.824000000000002</v>
      </c>
      <c r="M23" s="4">
        <v>30.379740000000002</v>
      </c>
      <c r="N23" s="4">
        <v>37.430440000000004</v>
      </c>
      <c r="O23" s="4">
        <v>41.853949999999998</v>
      </c>
      <c r="P23" s="4">
        <v>40.589599999999997</v>
      </c>
      <c r="Q23" s="4">
        <v>27.690999999999999</v>
      </c>
      <c r="R23" s="4">
        <v>34.412999999999997</v>
      </c>
      <c r="S23" s="4">
        <v>39.58</v>
      </c>
      <c r="T23" s="4">
        <v>37.012</v>
      </c>
      <c r="U23" s="4">
        <v>36.018000000000001</v>
      </c>
      <c r="V23" s="4">
        <v>35.701000000000001</v>
      </c>
      <c r="W23" s="4">
        <v>36.505000000000003</v>
      </c>
      <c r="X23" s="4">
        <v>34.756999999999998</v>
      </c>
      <c r="Y23" s="4">
        <v>39.207999999999998</v>
      </c>
      <c r="Z23" s="4">
        <v>41.43</v>
      </c>
      <c r="AA23" s="4">
        <f t="shared" si="1"/>
        <v>1.5177920940715215</v>
      </c>
      <c r="AB23" s="4">
        <f>AA23/importvolume!AA23</f>
        <v>1.3240736527913195</v>
      </c>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15">
      <c r="A24" t="s">
        <v>41</v>
      </c>
      <c r="B24" s="17" t="s">
        <v>42</v>
      </c>
      <c r="C24" s="4">
        <v>7.7976229999999997</v>
      </c>
      <c r="D24" s="4">
        <v>8.2257090000000002</v>
      </c>
      <c r="E24" s="4">
        <v>8.8201599999999996</v>
      </c>
      <c r="F24" s="4">
        <v>9.6148509999999998</v>
      </c>
      <c r="G24" s="4">
        <v>10.51892</v>
      </c>
      <c r="H24" s="4">
        <v>13.095219999999999</v>
      </c>
      <c r="I24" s="4">
        <v>13.875020000000001</v>
      </c>
      <c r="J24" s="4">
        <v>13.98742</v>
      </c>
      <c r="K24" s="4">
        <v>13.919549999999999</v>
      </c>
      <c r="L24" s="4">
        <v>15.004700000000001</v>
      </c>
      <c r="M24" s="4">
        <v>16.264749999999999</v>
      </c>
      <c r="N24" s="4">
        <v>17.053169999999998</v>
      </c>
      <c r="O24" s="4">
        <v>18.158930000000002</v>
      </c>
      <c r="P24" s="4">
        <v>18.778790000000001</v>
      </c>
      <c r="Q24" s="4">
        <v>18.227</v>
      </c>
      <c r="R24" s="4">
        <v>20.718</v>
      </c>
      <c r="S24" s="4">
        <v>22.478000000000002</v>
      </c>
      <c r="T24" s="4">
        <v>23.013000000000002</v>
      </c>
      <c r="U24" s="4">
        <v>23.812000000000001</v>
      </c>
      <c r="V24" s="4">
        <v>25.849</v>
      </c>
      <c r="W24" s="4">
        <v>28.51</v>
      </c>
      <c r="X24" s="4">
        <v>30.393000000000001</v>
      </c>
      <c r="Y24" s="4">
        <v>31.911000000000001</v>
      </c>
      <c r="Z24" s="4">
        <v>32.895000000000003</v>
      </c>
      <c r="AA24" s="4">
        <f t="shared" si="1"/>
        <v>2.4368433672744714</v>
      </c>
      <c r="AB24" s="4">
        <f>AA24/importvolume!AA24</f>
        <v>1.051706569354022</v>
      </c>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15">
      <c r="A25" t="s">
        <v>43</v>
      </c>
      <c r="B25" s="17" t="s">
        <v>44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15">
      <c r="A26" t="s">
        <v>45</v>
      </c>
      <c r="B26" s="17" t="s">
        <v>46</v>
      </c>
      <c r="C26" s="4">
        <v>38.146739000000004</v>
      </c>
      <c r="D26" s="4">
        <v>39.398618999999997</v>
      </c>
      <c r="E26" s="4">
        <v>42.421894000000002</v>
      </c>
      <c r="F26" s="4">
        <v>45.348832999999999</v>
      </c>
      <c r="G26" s="4">
        <v>45.154669999999996</v>
      </c>
      <c r="H26" s="4">
        <v>53.063026000000001</v>
      </c>
      <c r="I26" s="4">
        <v>58.632178000000003</v>
      </c>
      <c r="J26" s="4">
        <v>60.398696999999999</v>
      </c>
      <c r="K26" s="4">
        <v>61.752764000000006</v>
      </c>
      <c r="L26" s="4">
        <v>67.310158999999999</v>
      </c>
      <c r="M26" s="4">
        <v>74.535933</v>
      </c>
      <c r="N26" s="4">
        <v>81.981741999999997</v>
      </c>
      <c r="O26" s="4">
        <v>89.380043000000001</v>
      </c>
      <c r="P26" s="4">
        <v>94.302678</v>
      </c>
      <c r="Q26" s="4">
        <v>90.564929000000006</v>
      </c>
      <c r="R26" s="4">
        <v>99.289462</v>
      </c>
      <c r="S26" s="4">
        <v>105.652338</v>
      </c>
      <c r="T26" s="4">
        <v>112.810757</v>
      </c>
      <c r="U26" s="4">
        <v>124.807</v>
      </c>
      <c r="V26" s="4">
        <v>138.245</v>
      </c>
      <c r="W26" s="4">
        <v>155.28200000000001</v>
      </c>
      <c r="X26" s="4">
        <v>158.71899999999999</v>
      </c>
      <c r="Y26" s="4">
        <v>160.94200000000001</v>
      </c>
      <c r="Z26" s="4">
        <v>159.035</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15">
      <c r="A27" t="s">
        <v>47</v>
      </c>
      <c r="B27" s="17" t="s">
        <v>48</v>
      </c>
      <c r="C27" s="4">
        <v>16.332408000000001</v>
      </c>
      <c r="D27" s="4">
        <v>16.203105999999998</v>
      </c>
      <c r="E27" s="4">
        <v>17.495570000000001</v>
      </c>
      <c r="F27" s="4">
        <v>18.551162000000001</v>
      </c>
      <c r="G27" s="4">
        <v>18.35594</v>
      </c>
      <c r="H27" s="4">
        <v>21.806540000000002</v>
      </c>
      <c r="I27" s="4">
        <v>23.849921999999999</v>
      </c>
      <c r="J27" s="4">
        <v>23.478950000000001</v>
      </c>
      <c r="K27" s="4">
        <v>23.931547999999999</v>
      </c>
      <c r="L27" s="4">
        <v>28.510296999999998</v>
      </c>
      <c r="M27" s="4">
        <v>32.478999000000002</v>
      </c>
      <c r="N27" s="4">
        <v>36.037303999999999</v>
      </c>
      <c r="O27" s="4">
        <v>38.637008000000002</v>
      </c>
      <c r="P27" s="4">
        <v>40.487953000000005</v>
      </c>
      <c r="Q27" s="4">
        <v>35.212197999999994</v>
      </c>
      <c r="R27" s="4">
        <v>39.500211999999998</v>
      </c>
      <c r="S27" s="4">
        <v>41.556421999999998</v>
      </c>
      <c r="T27" s="4">
        <v>43.971631000000002</v>
      </c>
      <c r="U27" s="4">
        <v>48.006999999999998</v>
      </c>
      <c r="V27" s="4">
        <v>50.856999999999999</v>
      </c>
      <c r="W27" s="4">
        <v>53.375999999999998</v>
      </c>
      <c r="X27" s="4">
        <v>53.497999999999998</v>
      </c>
      <c r="Y27" s="4">
        <v>55.978000000000002</v>
      </c>
      <c r="Z27" s="4">
        <v>57.32</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15">
      <c r="A28" t="s">
        <v>49</v>
      </c>
      <c r="B28" s="17" t="s">
        <v>50</v>
      </c>
      <c r="C28" s="4">
        <v>2.7714910000000001</v>
      </c>
      <c r="D28" s="4">
        <v>2.843696</v>
      </c>
      <c r="E28" s="4">
        <v>3.1173389999999999</v>
      </c>
      <c r="F28" s="4">
        <v>3.192971</v>
      </c>
      <c r="G28" s="4">
        <v>3.0880199999999998</v>
      </c>
      <c r="H28" s="4">
        <v>3.6705300000000003</v>
      </c>
      <c r="I28" s="4">
        <v>5.11151</v>
      </c>
      <c r="J28" s="4">
        <v>5.4741499999999998</v>
      </c>
      <c r="K28" s="4">
        <v>5.7736400000000003</v>
      </c>
      <c r="L28" s="4">
        <v>5.5888200000000001</v>
      </c>
      <c r="M28" s="4">
        <v>5.4090200000000008</v>
      </c>
      <c r="N28" s="4">
        <v>5.7941199999999995</v>
      </c>
      <c r="O28" s="4">
        <v>6.29793</v>
      </c>
      <c r="P28" s="4">
        <v>6.0088100000000004</v>
      </c>
      <c r="Q28" s="4">
        <v>6.2759999999999998</v>
      </c>
      <c r="R28" s="4">
        <v>6.2759999999999998</v>
      </c>
      <c r="S28" s="4">
        <v>5.3410000000000002</v>
      </c>
      <c r="T28" s="4">
        <v>6.4909999999999997</v>
      </c>
      <c r="U28" s="4">
        <v>7.0030000000000001</v>
      </c>
      <c r="V28" s="4">
        <v>8.6539999999999999</v>
      </c>
      <c r="W28" s="4">
        <v>9.8040000000000003</v>
      </c>
      <c r="X28" s="4">
        <v>9.9120000000000008</v>
      </c>
      <c r="Y28" s="4">
        <v>9.3620000000000001</v>
      </c>
      <c r="Z28" s="4">
        <v>8.6720000000000006</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15">
      <c r="A29" t="s">
        <v>51</v>
      </c>
      <c r="B29" s="17" t="s">
        <v>52</v>
      </c>
      <c r="C29" s="4">
        <v>13.560917</v>
      </c>
      <c r="D29" s="4">
        <v>13.35941</v>
      </c>
      <c r="E29" s="4">
        <v>14.378231</v>
      </c>
      <c r="F29" s="4">
        <v>15.358191000000001</v>
      </c>
      <c r="G29" s="4">
        <v>15.26792</v>
      </c>
      <c r="H29" s="4">
        <v>18.136009999999999</v>
      </c>
      <c r="I29" s="4">
        <v>18.738412</v>
      </c>
      <c r="J29" s="4">
        <v>18.004799999999999</v>
      </c>
      <c r="K29" s="4">
        <v>18.157907999999999</v>
      </c>
      <c r="L29" s="4">
        <v>22.921476999999999</v>
      </c>
      <c r="M29" s="4">
        <v>27.069979</v>
      </c>
      <c r="N29" s="4">
        <v>30.243183999999999</v>
      </c>
      <c r="O29" s="4">
        <v>32.339078000000001</v>
      </c>
      <c r="P29" s="4">
        <v>34.479142999999993</v>
      </c>
      <c r="Q29" s="4">
        <v>28.936198000000001</v>
      </c>
      <c r="R29" s="4">
        <v>33.224212000000001</v>
      </c>
      <c r="S29" s="4">
        <v>36.215421999999997</v>
      </c>
      <c r="T29" s="4">
        <v>37.480631000000002</v>
      </c>
      <c r="U29" s="4">
        <v>41.003999999999998</v>
      </c>
      <c r="V29" s="4">
        <v>42.203000000000003</v>
      </c>
      <c r="W29" s="4">
        <v>43.572000000000003</v>
      </c>
      <c r="X29" s="4">
        <v>43.585999999999999</v>
      </c>
      <c r="Y29" s="4">
        <v>46.616</v>
      </c>
      <c r="Z29" s="4">
        <v>48.648000000000003</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15">
      <c r="A30" t="s">
        <v>53</v>
      </c>
      <c r="B30" s="17" t="s">
        <v>54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15">
      <c r="A31" t="s">
        <v>55</v>
      </c>
      <c r="B31" s="17" t="s">
        <v>56</v>
      </c>
      <c r="C31" s="4">
        <v>4.902228</v>
      </c>
      <c r="D31" s="4">
        <v>4.7372339999999999</v>
      </c>
      <c r="E31" s="4">
        <v>5.1312639999999998</v>
      </c>
      <c r="F31" s="4">
        <v>5.6611580000000004</v>
      </c>
      <c r="G31" s="4">
        <v>5.9396880000000003</v>
      </c>
      <c r="H31" s="4">
        <v>7.0958590000000008</v>
      </c>
      <c r="I31" s="4">
        <v>8.0103059999999999</v>
      </c>
      <c r="J31" s="4">
        <v>8.4917569999999998</v>
      </c>
      <c r="K31" s="4">
        <v>7.9781629999999994</v>
      </c>
      <c r="L31" s="4">
        <v>8.039117000000001</v>
      </c>
      <c r="M31" s="4">
        <v>8.9874680000000016</v>
      </c>
      <c r="N31" s="4">
        <v>9.1497540000000015</v>
      </c>
      <c r="O31" s="4">
        <v>9.8466380000000004</v>
      </c>
      <c r="P31" s="4">
        <v>10.072951</v>
      </c>
      <c r="Q31" s="4">
        <v>10.647531000000001</v>
      </c>
      <c r="R31" s="4">
        <v>10.268158999999999</v>
      </c>
      <c r="S31" s="4">
        <v>13.012449</v>
      </c>
      <c r="T31" s="4">
        <v>14.507809</v>
      </c>
      <c r="U31" s="4">
        <v>16.844000000000001</v>
      </c>
      <c r="V31" s="4">
        <v>17.613</v>
      </c>
      <c r="W31" s="4">
        <v>18.512</v>
      </c>
      <c r="X31" s="4">
        <v>19.777000000000001</v>
      </c>
      <c r="Y31" s="4">
        <v>20.702999999999999</v>
      </c>
      <c r="Z31" s="4">
        <v>21.260999999999999</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15">
      <c r="A32" t="s">
        <v>57</v>
      </c>
      <c r="B32" s="17" t="s">
        <v>58</v>
      </c>
      <c r="C32" s="4">
        <v>4.2182790000000008</v>
      </c>
      <c r="D32" s="4">
        <v>4.0397119999999997</v>
      </c>
      <c r="E32" s="4">
        <v>4.1028760000000002</v>
      </c>
      <c r="F32" s="4">
        <v>4.2985619999999995</v>
      </c>
      <c r="G32" s="4">
        <v>4.3961880000000004</v>
      </c>
      <c r="H32" s="4">
        <v>4.9400089999999999</v>
      </c>
      <c r="I32" s="4">
        <v>5.0371760000000005</v>
      </c>
      <c r="J32" s="4">
        <v>5.0012470000000002</v>
      </c>
      <c r="K32" s="4">
        <v>4.7468130000000004</v>
      </c>
      <c r="L32" s="4">
        <v>4.6765870000000005</v>
      </c>
      <c r="M32" s="4">
        <v>4.8299979999999998</v>
      </c>
      <c r="N32" s="4">
        <v>4.5271739999999996</v>
      </c>
      <c r="O32" s="4">
        <v>4.736828</v>
      </c>
      <c r="P32" s="4">
        <v>4.8427709999999999</v>
      </c>
      <c r="Q32" s="4">
        <v>4.5225309999999999</v>
      </c>
      <c r="R32" s="4">
        <v>4.7411589999999997</v>
      </c>
      <c r="S32" s="4">
        <v>4.8554489999999992</v>
      </c>
      <c r="T32" s="4">
        <v>5.0608089999999999</v>
      </c>
      <c r="U32" s="4">
        <v>5.6609999999999996</v>
      </c>
      <c r="V32" s="4">
        <v>5.3810000000000002</v>
      </c>
      <c r="W32" s="4">
        <v>5.2</v>
      </c>
      <c r="X32" s="4">
        <v>5.2569999999999997</v>
      </c>
      <c r="Y32" s="4">
        <v>4.8789999999999996</v>
      </c>
      <c r="Z32" s="4">
        <v>4.7039999999999997</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15">
      <c r="A33" t="s">
        <v>59</v>
      </c>
      <c r="B33" s="17" t="s">
        <v>60</v>
      </c>
      <c r="C33" s="4">
        <v>0.23067699999999999</v>
      </c>
      <c r="D33" s="4">
        <v>0.24571600000000002</v>
      </c>
      <c r="E33" s="4">
        <v>0.45993000000000001</v>
      </c>
      <c r="F33" s="4">
        <v>0.62767799999999996</v>
      </c>
      <c r="G33" s="4">
        <v>0.69850000000000001</v>
      </c>
      <c r="H33" s="4">
        <v>1.0024199999999999</v>
      </c>
      <c r="I33" s="4">
        <v>1.37832</v>
      </c>
      <c r="J33" s="4">
        <v>1.4863</v>
      </c>
      <c r="K33" s="4">
        <v>1.4604600000000001</v>
      </c>
      <c r="L33" s="4">
        <v>1.32087</v>
      </c>
      <c r="M33" s="4">
        <v>1.5091199999999998</v>
      </c>
      <c r="N33" s="4">
        <v>1.5034799999999999</v>
      </c>
      <c r="O33" s="4">
        <v>1.7465200000000001</v>
      </c>
      <c r="P33" s="4">
        <v>1.93187</v>
      </c>
      <c r="Q33" s="4">
        <v>2.4980000000000002</v>
      </c>
      <c r="R33" s="4">
        <v>2.5830000000000002</v>
      </c>
      <c r="S33" s="4">
        <v>2.5430000000000001</v>
      </c>
      <c r="T33" s="4">
        <v>3.1640000000000001</v>
      </c>
      <c r="U33" s="4">
        <v>3.278</v>
      </c>
      <c r="V33" s="4">
        <v>3.8370000000000002</v>
      </c>
      <c r="W33" s="4">
        <v>4.1660000000000004</v>
      </c>
      <c r="X33" s="4">
        <v>4.5039999999999996</v>
      </c>
      <c r="Y33" s="4">
        <v>3.4670000000000001</v>
      </c>
      <c r="Z33" s="4">
        <v>3.5649999999999999</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15">
      <c r="A34" t="s">
        <v>61</v>
      </c>
      <c r="B34" s="17" t="s">
        <v>62</v>
      </c>
      <c r="C34" s="4">
        <v>0.45327200000000001</v>
      </c>
      <c r="D34" s="4">
        <v>0.45180599999999999</v>
      </c>
      <c r="E34" s="4">
        <v>0.56845800000000002</v>
      </c>
      <c r="F34" s="4">
        <v>0.73491700000000004</v>
      </c>
      <c r="G34" s="4">
        <v>0.84499999999999997</v>
      </c>
      <c r="H34" s="4">
        <v>1.15343</v>
      </c>
      <c r="I34" s="4">
        <v>1.5948099999999998</v>
      </c>
      <c r="J34" s="4">
        <v>2.00421</v>
      </c>
      <c r="K34" s="4">
        <v>1.7708900000000001</v>
      </c>
      <c r="L34" s="4">
        <v>2.0416600000000003</v>
      </c>
      <c r="M34" s="4">
        <v>2.6483499999999998</v>
      </c>
      <c r="N34" s="4">
        <v>3.1191</v>
      </c>
      <c r="O34" s="4">
        <v>3.3632900000000001</v>
      </c>
      <c r="P34" s="4">
        <v>3.2983099999999999</v>
      </c>
      <c r="Q34" s="4">
        <v>3.6269999999999998</v>
      </c>
      <c r="R34" s="4">
        <v>2.944</v>
      </c>
      <c r="S34" s="4">
        <v>5.6139999999999999</v>
      </c>
      <c r="T34" s="4">
        <v>6.2830000000000004</v>
      </c>
      <c r="U34" s="4">
        <v>7.9050000000000002</v>
      </c>
      <c r="V34" s="4">
        <v>8.3949999999999996</v>
      </c>
      <c r="W34" s="4">
        <v>9.1460000000000008</v>
      </c>
      <c r="X34" s="4">
        <v>10.016</v>
      </c>
      <c r="Y34" s="4">
        <v>12.356999999999999</v>
      </c>
      <c r="Z34" s="4">
        <v>12.992000000000001</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15">
      <c r="A35" t="s">
        <v>63</v>
      </c>
      <c r="B35" s="17" t="s">
        <v>64</v>
      </c>
      <c r="C35" s="4">
        <v>3.6451959999999999</v>
      </c>
      <c r="D35" s="4">
        <v>3.535571</v>
      </c>
      <c r="E35" s="4">
        <v>3.2230020000000001</v>
      </c>
      <c r="F35" s="4">
        <v>3.741117</v>
      </c>
      <c r="G35" s="4">
        <v>3.5045100000000002</v>
      </c>
      <c r="H35" s="4">
        <v>3.9519899999999999</v>
      </c>
      <c r="I35" s="4">
        <v>4.3871099999999998</v>
      </c>
      <c r="J35" s="4">
        <v>4.8177599999999998</v>
      </c>
      <c r="K35" s="4">
        <v>4.1946899999999996</v>
      </c>
      <c r="L35" s="4">
        <v>4.56365</v>
      </c>
      <c r="M35" s="4">
        <v>4.6353900000000001</v>
      </c>
      <c r="N35" s="4">
        <v>4.4581999999999997</v>
      </c>
      <c r="O35" s="4">
        <v>3.9555199999999999</v>
      </c>
      <c r="P35" s="4">
        <v>3.8425100000000003</v>
      </c>
      <c r="Q35" s="4">
        <v>3.6509999999999998</v>
      </c>
      <c r="R35" s="4">
        <v>4.2679999999999998</v>
      </c>
      <c r="S35" s="4">
        <v>4.9349999999999996</v>
      </c>
      <c r="T35" s="4">
        <v>4.8570000000000002</v>
      </c>
      <c r="U35" s="4">
        <v>5.2949999999999999</v>
      </c>
      <c r="V35" s="4">
        <v>5.36</v>
      </c>
      <c r="W35" s="4">
        <v>6.1020000000000003</v>
      </c>
      <c r="X35" s="4">
        <v>5.9480000000000004</v>
      </c>
      <c r="Y35" s="4">
        <v>5.8680000000000003</v>
      </c>
      <c r="Z35" s="4">
        <v>6.0380000000000003</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15">
      <c r="A36" t="s">
        <v>65</v>
      </c>
      <c r="B36" s="17" t="s">
        <v>66</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15">
      <c r="A37" t="s">
        <v>67</v>
      </c>
      <c r="B37" s="17" t="s">
        <v>68</v>
      </c>
      <c r="C37" s="4">
        <v>12.766898999999999</v>
      </c>
      <c r="D37" s="4">
        <v>14.309218000000001</v>
      </c>
      <c r="E37" s="4">
        <v>15.841972</v>
      </c>
      <c r="F37" s="4">
        <v>16.664026999999997</v>
      </c>
      <c r="G37" s="4">
        <v>16.656592</v>
      </c>
      <c r="H37" s="4">
        <v>19.342316999999998</v>
      </c>
      <c r="I37" s="4">
        <v>21.527087999999999</v>
      </c>
      <c r="J37" s="4">
        <v>22.703609</v>
      </c>
      <c r="K37" s="4">
        <v>24.728052999999999</v>
      </c>
      <c r="L37" s="4">
        <v>25.009449</v>
      </c>
      <c r="M37" s="4">
        <v>27.112912000000001</v>
      </c>
      <c r="N37" s="4">
        <v>30.901848999999999</v>
      </c>
      <c r="O37" s="4">
        <v>35.319330000000001</v>
      </c>
      <c r="P37" s="4">
        <v>38.119758999999995</v>
      </c>
      <c r="Q37" s="4">
        <v>39.276871</v>
      </c>
      <c r="R37" s="4">
        <v>43.215343999999995</v>
      </c>
      <c r="S37" s="4">
        <v>44.018608</v>
      </c>
      <c r="T37" s="4">
        <v>47.002150999999998</v>
      </c>
      <c r="U37" s="4">
        <v>51.578000000000003</v>
      </c>
      <c r="V37" s="4">
        <v>61.045999999999999</v>
      </c>
      <c r="W37" s="4">
        <v>74.247</v>
      </c>
      <c r="X37" s="4">
        <v>76.260999999999996</v>
      </c>
      <c r="Y37" s="4">
        <v>75.165999999999997</v>
      </c>
      <c r="Z37" s="4">
        <v>71.322000000000003</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15">
      <c r="A38" t="s">
        <v>69</v>
      </c>
      <c r="B38" s="17" t="s">
        <v>70</v>
      </c>
      <c r="C38" s="4">
        <v>6.305097</v>
      </c>
      <c r="D38" s="4">
        <v>6.8968030000000002</v>
      </c>
      <c r="E38" s="4">
        <v>7.4030069999999997</v>
      </c>
      <c r="F38" s="4">
        <v>8.084757999999999</v>
      </c>
      <c r="G38" s="4">
        <v>8.3611159999999991</v>
      </c>
      <c r="H38" s="4">
        <v>9.5897549999999985</v>
      </c>
      <c r="I38" s="4">
        <v>11.259321</v>
      </c>
      <c r="J38" s="4">
        <v>11.886753000000001</v>
      </c>
      <c r="K38" s="4">
        <v>13.334886000000001</v>
      </c>
      <c r="L38" s="4">
        <v>11.505355999999999</v>
      </c>
      <c r="M38" s="4">
        <v>12.185445</v>
      </c>
      <c r="N38" s="4">
        <v>13.512269</v>
      </c>
      <c r="O38" s="4">
        <v>15.553345</v>
      </c>
      <c r="P38" s="4">
        <v>15.409364</v>
      </c>
      <c r="Q38" s="4">
        <v>15.697343999999999</v>
      </c>
      <c r="R38" s="4">
        <v>15.972033999999999</v>
      </c>
      <c r="S38" s="4">
        <v>14.700814000000001</v>
      </c>
      <c r="T38" s="4">
        <v>16.062192</v>
      </c>
      <c r="U38" s="4">
        <v>17.184999999999999</v>
      </c>
      <c r="V38" s="4">
        <v>19.934999999999999</v>
      </c>
      <c r="W38" s="4">
        <v>23.132000000000001</v>
      </c>
      <c r="X38" s="4">
        <v>25.085000000000001</v>
      </c>
      <c r="Y38" s="4">
        <v>25.841999999999999</v>
      </c>
      <c r="Z38" s="4">
        <v>24.945</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15">
      <c r="A39" t="s">
        <v>71</v>
      </c>
      <c r="B39" s="17" t="s">
        <v>72</v>
      </c>
      <c r="C39" s="4">
        <v>1.9775530000000001</v>
      </c>
      <c r="D39" s="4">
        <v>2.054392</v>
      </c>
      <c r="E39" s="4">
        <v>2.1311550000000001</v>
      </c>
      <c r="F39" s="4">
        <v>2.230143</v>
      </c>
      <c r="G39" s="4">
        <v>2.1440000000000001</v>
      </c>
      <c r="H39" s="4">
        <v>2.3664800000000001</v>
      </c>
      <c r="I39" s="4">
        <v>2.7138200000000001</v>
      </c>
      <c r="J39" s="4">
        <v>2.94123</v>
      </c>
      <c r="K39" s="4">
        <v>3.0093000000000001</v>
      </c>
      <c r="L39" s="4">
        <v>2.9541300000000001</v>
      </c>
      <c r="M39" s="4">
        <v>2.8938800000000002</v>
      </c>
      <c r="N39" s="4">
        <v>3.46414</v>
      </c>
      <c r="O39" s="4">
        <v>3.6710400000000001</v>
      </c>
      <c r="P39" s="4">
        <v>3.8639000000000001</v>
      </c>
      <c r="Q39" s="4">
        <v>3.8690000000000002</v>
      </c>
      <c r="R39" s="4">
        <v>4.0190000000000001</v>
      </c>
      <c r="S39" s="4">
        <v>4.6459999999999999</v>
      </c>
      <c r="T39" s="4">
        <v>5.2469999999999999</v>
      </c>
      <c r="U39" s="4">
        <v>5.5869999999999997</v>
      </c>
      <c r="V39" s="4">
        <v>6.806</v>
      </c>
      <c r="W39" s="4">
        <v>8.452</v>
      </c>
      <c r="X39" s="4">
        <v>8.5579999999999998</v>
      </c>
      <c r="Y39" s="4">
        <v>7.3179999999999996</v>
      </c>
      <c r="Z39" s="4">
        <v>6.843</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15">
      <c r="A40" t="s">
        <v>73</v>
      </c>
      <c r="B40" s="17" t="s">
        <v>74</v>
      </c>
      <c r="C40" s="4">
        <v>1.0543670000000001</v>
      </c>
      <c r="D40" s="4">
        <v>1.3938330000000001</v>
      </c>
      <c r="E40" s="4">
        <v>1.577731</v>
      </c>
      <c r="F40" s="4">
        <v>1.4900129999999998</v>
      </c>
      <c r="G40" s="4">
        <v>1.3635299999999999</v>
      </c>
      <c r="H40" s="4">
        <v>1.6175200000000001</v>
      </c>
      <c r="I40" s="4">
        <v>1.5872200000000001</v>
      </c>
      <c r="J40" s="4">
        <v>1.8460399999999999</v>
      </c>
      <c r="K40" s="4">
        <v>1.7985799999999998</v>
      </c>
      <c r="L40" s="4">
        <v>2.3839999999999999</v>
      </c>
      <c r="M40" s="4">
        <v>2.7616199999999997</v>
      </c>
      <c r="N40" s="4">
        <v>2.59179</v>
      </c>
      <c r="O40" s="4">
        <v>2.3184899999999997</v>
      </c>
      <c r="P40" s="4">
        <v>3.4138200000000003</v>
      </c>
      <c r="Q40" s="4">
        <v>3.1360000000000001</v>
      </c>
      <c r="R40" s="4">
        <v>3.2269999999999999</v>
      </c>
      <c r="S40" s="4">
        <v>3.6819999999999999</v>
      </c>
      <c r="T40" s="4">
        <v>3.9849999999999999</v>
      </c>
      <c r="U40" s="4">
        <v>4.0149999999999997</v>
      </c>
      <c r="V40" s="4">
        <v>4.2279999999999998</v>
      </c>
      <c r="W40" s="4">
        <v>4.9450000000000003</v>
      </c>
      <c r="X40" s="4">
        <v>5.7060000000000004</v>
      </c>
      <c r="Y40" s="4">
        <v>6.29</v>
      </c>
      <c r="Z40" s="4">
        <v>6.3040000000000003</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15">
      <c r="A41" t="s">
        <v>75</v>
      </c>
      <c r="B41" s="17" t="s">
        <v>76</v>
      </c>
      <c r="C41" s="4">
        <v>3.4298820000000001</v>
      </c>
      <c r="D41" s="4">
        <v>3.9641899999999999</v>
      </c>
      <c r="E41" s="4">
        <v>4.7300789999999999</v>
      </c>
      <c r="F41" s="4">
        <v>4.8591130000000007</v>
      </c>
      <c r="G41" s="4">
        <v>4.7879459999999998</v>
      </c>
      <c r="H41" s="4">
        <v>5.7685620000000002</v>
      </c>
      <c r="I41" s="4">
        <v>5.9667269999999997</v>
      </c>
      <c r="J41" s="4">
        <v>6.0295860000000001</v>
      </c>
      <c r="K41" s="4">
        <v>6.5852870000000001</v>
      </c>
      <c r="L41" s="4">
        <v>8.1659629999999996</v>
      </c>
      <c r="M41" s="4">
        <v>9.2719670000000001</v>
      </c>
      <c r="N41" s="4">
        <v>11.33365</v>
      </c>
      <c r="O41" s="4">
        <v>13.776455</v>
      </c>
      <c r="P41" s="4">
        <v>15.432675</v>
      </c>
      <c r="Q41" s="4">
        <v>16.574527</v>
      </c>
      <c r="R41" s="4">
        <v>19.997310000000002</v>
      </c>
      <c r="S41" s="4">
        <v>20.989794000000003</v>
      </c>
      <c r="T41" s="4">
        <v>21.707958999999999</v>
      </c>
      <c r="U41" s="4">
        <v>24.791</v>
      </c>
      <c r="V41" s="4">
        <v>30.077000000000002</v>
      </c>
      <c r="W41" s="4">
        <v>37.718000000000004</v>
      </c>
      <c r="X41" s="4">
        <v>36.911999999999999</v>
      </c>
      <c r="Y41" s="4">
        <v>35.716000000000001</v>
      </c>
      <c r="Z41" s="4">
        <v>33.229999999999997</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15">
      <c r="A42" t="s">
        <v>77</v>
      </c>
      <c r="B42" s="17" t="s">
        <v>78</v>
      </c>
      <c r="C42" s="4">
        <v>0.50000800000000001</v>
      </c>
      <c r="D42" s="4">
        <v>0.61348900000000006</v>
      </c>
      <c r="E42" s="4">
        <v>0.73008700000000004</v>
      </c>
      <c r="F42" s="4">
        <v>0.73136800000000002</v>
      </c>
      <c r="G42" s="4">
        <v>0.69794</v>
      </c>
      <c r="H42" s="4">
        <v>0.86632000000000009</v>
      </c>
      <c r="I42" s="4">
        <v>0.85775099999999993</v>
      </c>
      <c r="J42" s="4">
        <v>0.90662100000000001</v>
      </c>
      <c r="K42" s="4">
        <v>0.92030999999999996</v>
      </c>
      <c r="L42" s="4">
        <v>1.1876469999999999</v>
      </c>
      <c r="M42" s="4">
        <v>1.321164</v>
      </c>
      <c r="N42" s="4">
        <v>1.4346349999999999</v>
      </c>
      <c r="O42" s="4">
        <v>1.6215460000000002</v>
      </c>
      <c r="P42" s="4">
        <v>1.779504</v>
      </c>
      <c r="Q42" s="4">
        <v>1.7773289999999999</v>
      </c>
      <c r="R42" s="4">
        <v>2.037747</v>
      </c>
      <c r="S42" s="4">
        <v>2.1298600000000003</v>
      </c>
      <c r="T42" s="4">
        <v>2.4721669999999998</v>
      </c>
      <c r="U42" s="4">
        <v>3.0830000000000002</v>
      </c>
      <c r="V42" s="4">
        <v>3.3690000000000002</v>
      </c>
      <c r="W42" s="4">
        <v>3.0449999999999999</v>
      </c>
      <c r="X42" s="4">
        <v>3.2349999999999999</v>
      </c>
      <c r="Y42" s="4">
        <v>3.2269999999999999</v>
      </c>
      <c r="Z42" s="4">
        <v>3.0939999999999999</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15">
      <c r="A43" t="s">
        <v>79</v>
      </c>
      <c r="B43" s="17" t="s">
        <v>80</v>
      </c>
      <c r="C43" s="4">
        <v>0.22114599999999998</v>
      </c>
      <c r="D43" s="4">
        <v>0.26624100000000001</v>
      </c>
      <c r="E43" s="4">
        <v>0.27030300000000002</v>
      </c>
      <c r="F43" s="4">
        <v>0.27540699999999996</v>
      </c>
      <c r="G43" s="4">
        <v>0.27750999999999998</v>
      </c>
      <c r="H43" s="4">
        <v>0.31370999999999999</v>
      </c>
      <c r="I43" s="4">
        <v>0.27870999999999996</v>
      </c>
      <c r="J43" s="4">
        <v>0.32700999999999997</v>
      </c>
      <c r="K43" s="4">
        <v>0.32395999999999997</v>
      </c>
      <c r="L43" s="4">
        <v>0.41587000000000002</v>
      </c>
      <c r="M43" s="4">
        <v>0.40811000000000003</v>
      </c>
      <c r="N43" s="4">
        <v>0.43876999999999999</v>
      </c>
      <c r="O43" s="4">
        <v>0.47002999999999995</v>
      </c>
      <c r="P43" s="4">
        <v>0.55907000000000007</v>
      </c>
      <c r="Q43" s="4">
        <v>0.46400000000000002</v>
      </c>
      <c r="R43" s="4">
        <v>0.503</v>
      </c>
      <c r="S43" s="4">
        <v>0.57799999999999996</v>
      </c>
      <c r="T43" s="4">
        <v>0.52400000000000002</v>
      </c>
      <c r="U43" s="4">
        <v>0.52700000000000002</v>
      </c>
      <c r="V43" s="4">
        <v>0.91300000000000003</v>
      </c>
      <c r="W43" s="4">
        <v>0.70799999999999996</v>
      </c>
      <c r="X43" s="4">
        <v>0.67400000000000004</v>
      </c>
      <c r="Y43" s="4">
        <v>0.83599999999999997</v>
      </c>
      <c r="Z43" s="4">
        <v>0.8</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15">
      <c r="A44" t="s">
        <v>81</v>
      </c>
      <c r="B44" s="17" t="s">
        <v>82</v>
      </c>
      <c r="C44" s="4">
        <v>0.278862</v>
      </c>
      <c r="D44" s="4">
        <v>0.347248</v>
      </c>
      <c r="E44" s="4">
        <v>0.45978399999999997</v>
      </c>
      <c r="F44" s="4">
        <v>0.45596100000000001</v>
      </c>
      <c r="G44" s="4">
        <v>0.42043000000000003</v>
      </c>
      <c r="H44" s="4">
        <v>0.55261000000000005</v>
      </c>
      <c r="I44" s="4">
        <v>0.57904100000000003</v>
      </c>
      <c r="J44" s="4">
        <v>0.57961099999999999</v>
      </c>
      <c r="K44" s="4">
        <v>0.59635000000000005</v>
      </c>
      <c r="L44" s="4">
        <v>0.77177700000000005</v>
      </c>
      <c r="M44" s="4">
        <v>0.91305399999999992</v>
      </c>
      <c r="N44" s="4">
        <v>0.995865</v>
      </c>
      <c r="O44" s="4">
        <v>1.151516</v>
      </c>
      <c r="P44" s="4">
        <v>1.220434</v>
      </c>
      <c r="Q44" s="4">
        <v>1.313329</v>
      </c>
      <c r="R44" s="4">
        <v>1.5347470000000001</v>
      </c>
      <c r="S44" s="4">
        <v>1.5518599999999998</v>
      </c>
      <c r="T44" s="4">
        <v>1.948167</v>
      </c>
      <c r="U44" s="4">
        <v>2.556</v>
      </c>
      <c r="V44" s="4">
        <v>2.456</v>
      </c>
      <c r="W44" s="4">
        <v>2.3370000000000002</v>
      </c>
      <c r="X44" s="4">
        <v>2.5609999999999999</v>
      </c>
      <c r="Y44" s="4">
        <v>2.391</v>
      </c>
      <c r="Z44" s="4">
        <v>2.294</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15">
      <c r="A45" t="s">
        <v>83</v>
      </c>
      <c r="B45" s="17" t="s">
        <v>84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15">
      <c r="A46" t="s">
        <v>85</v>
      </c>
      <c r="B46" s="17" t="s">
        <v>86</v>
      </c>
      <c r="C46" s="4">
        <v>0.108</v>
      </c>
      <c r="D46" s="4">
        <v>0.112</v>
      </c>
      <c r="E46" s="4">
        <v>0.107</v>
      </c>
      <c r="F46" s="4">
        <v>0.16200000000000001</v>
      </c>
      <c r="G46" s="4">
        <v>0.13900000000000001</v>
      </c>
      <c r="H46" s="4">
        <v>0.11799999999999999</v>
      </c>
      <c r="I46" s="4">
        <v>0.17100000000000001</v>
      </c>
      <c r="J46" s="4">
        <v>0.184</v>
      </c>
      <c r="K46" s="4">
        <v>0.22500000000000001</v>
      </c>
      <c r="L46" s="4">
        <v>0.23799999999999999</v>
      </c>
      <c r="M46" s="4">
        <v>0.25800000000000001</v>
      </c>
      <c r="N46" s="4">
        <v>0.26100000000000001</v>
      </c>
      <c r="O46" s="4">
        <v>0.19500000000000001</v>
      </c>
      <c r="P46" s="4">
        <v>0.22800000000000001</v>
      </c>
      <c r="Q46" s="4">
        <v>0.30199999999999999</v>
      </c>
      <c r="R46" s="4">
        <v>0.26900000000000002</v>
      </c>
      <c r="S46" s="4">
        <v>0.24099999999999999</v>
      </c>
      <c r="T46" s="4">
        <v>0.34</v>
      </c>
      <c r="U46" s="4">
        <v>0.67700000000000005</v>
      </c>
      <c r="V46" s="4">
        <v>0.81699999999999995</v>
      </c>
      <c r="W46" s="4">
        <v>0.79400000000000004</v>
      </c>
      <c r="X46" s="4">
        <v>0.68700000000000006</v>
      </c>
      <c r="Y46" s="4">
        <v>0.84699999999999998</v>
      </c>
      <c r="Z46" s="4">
        <v>0.874</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15">
      <c r="A47" t="s">
        <v>87</v>
      </c>
      <c r="B47" s="17" t="s">
        <v>88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15">
      <c r="A48" t="s">
        <v>89</v>
      </c>
      <c r="B48" s="17" t="s">
        <v>90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15">
      <c r="A49" t="s">
        <v>91</v>
      </c>
      <c r="B49" s="17" t="s">
        <v>92</v>
      </c>
      <c r="C49" s="4">
        <v>0.108</v>
      </c>
      <c r="D49" s="4">
        <v>0.112</v>
      </c>
      <c r="E49" s="4">
        <v>0.107</v>
      </c>
      <c r="F49" s="4">
        <v>0.16200000000000001</v>
      </c>
      <c r="G49" s="4">
        <v>0.13900000000000001</v>
      </c>
      <c r="H49" s="4">
        <v>0.11799999999999999</v>
      </c>
      <c r="I49" s="4">
        <v>0.17100000000000001</v>
      </c>
      <c r="J49" s="4">
        <v>0.184</v>
      </c>
      <c r="K49" s="4">
        <v>0.22500000000000001</v>
      </c>
      <c r="L49" s="4">
        <v>0.23799999999999999</v>
      </c>
      <c r="M49" s="4">
        <v>0.25800000000000001</v>
      </c>
      <c r="N49" s="4">
        <v>0.26100000000000001</v>
      </c>
      <c r="O49" s="4">
        <v>0.19500000000000001</v>
      </c>
      <c r="P49" s="4">
        <v>0.22800000000000001</v>
      </c>
      <c r="Q49" s="4">
        <v>0.30199999999999999</v>
      </c>
      <c r="R49" s="4">
        <v>0.26900000000000002</v>
      </c>
      <c r="S49" s="4">
        <v>0.24099999999999999</v>
      </c>
      <c r="T49" s="4">
        <v>0.34</v>
      </c>
      <c r="U49" s="4">
        <v>0.67700000000000005</v>
      </c>
      <c r="V49" s="4">
        <v>0.81699999999999995</v>
      </c>
      <c r="W49" s="4">
        <v>0.79400000000000004</v>
      </c>
      <c r="X49" s="4">
        <v>0.68700000000000006</v>
      </c>
      <c r="Y49" s="4">
        <v>0.84699999999999998</v>
      </c>
      <c r="Z49" s="4">
        <v>0.874</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15">
      <c r="A50" t="s">
        <v>93</v>
      </c>
      <c r="B50" s="17" t="s">
        <v>94</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15">
      <c r="A51" t="s">
        <v>95</v>
      </c>
      <c r="B51" s="17" t="s">
        <v>96</v>
      </c>
      <c r="C51" s="4">
        <v>16.750850999999997</v>
      </c>
      <c r="D51" s="4">
        <v>18.524971000000001</v>
      </c>
      <c r="E51" s="4">
        <v>19.680372999999999</v>
      </c>
      <c r="F51" s="4">
        <v>21.072982</v>
      </c>
      <c r="G51" s="4">
        <v>21.956285999999999</v>
      </c>
      <c r="H51" s="4">
        <v>24.216978999999998</v>
      </c>
      <c r="I51" s="4">
        <v>25.033370999999999</v>
      </c>
      <c r="J51" s="4">
        <v>24.726976999999998</v>
      </c>
      <c r="K51" s="4">
        <v>24.524361000000003</v>
      </c>
      <c r="L51" s="4">
        <v>23.965934000000001</v>
      </c>
      <c r="M51" s="4">
        <v>25.284416</v>
      </c>
      <c r="N51" s="4">
        <v>25.662960999999999</v>
      </c>
      <c r="O51" s="4">
        <v>27.572487000000002</v>
      </c>
      <c r="P51" s="4">
        <v>27.803764999999999</v>
      </c>
      <c r="Q51" s="4">
        <v>27.189</v>
      </c>
      <c r="R51" s="4">
        <v>29.242999999999999</v>
      </c>
      <c r="S51" s="4">
        <v>32.26</v>
      </c>
      <c r="T51" s="4">
        <v>31.324999999999999</v>
      </c>
      <c r="U51" s="4">
        <v>32.591999999999999</v>
      </c>
      <c r="V51" s="4">
        <v>37.530999999999999</v>
      </c>
      <c r="W51" s="4">
        <v>35.411999999999999</v>
      </c>
      <c r="X51" s="4">
        <v>36.381999999999998</v>
      </c>
      <c r="Y51" s="4">
        <v>36.671999999999997</v>
      </c>
      <c r="Z51" s="4">
        <v>39.372</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15">
      <c r="A52" t="s">
        <v>97</v>
      </c>
      <c r="B52" s="17" t="s">
        <v>98</v>
      </c>
      <c r="C52" s="4">
        <v>-8.039377</v>
      </c>
      <c r="D52" s="4">
        <v>-7.6435420000000001</v>
      </c>
      <c r="E52" s="4">
        <v>-7.6658040000000005</v>
      </c>
      <c r="F52" s="4">
        <v>-7.440194</v>
      </c>
      <c r="G52" s="4">
        <v>-7.3088649999999999</v>
      </c>
      <c r="H52" s="4">
        <v>-7.9335460000000007</v>
      </c>
      <c r="I52" s="4">
        <v>-6.8189930000000007</v>
      </c>
      <c r="J52" s="4">
        <v>-6.6588349999999998</v>
      </c>
      <c r="K52" s="4">
        <v>-6.6155619999999997</v>
      </c>
      <c r="L52" s="4">
        <v>-9.0342570000000002</v>
      </c>
      <c r="M52" s="4">
        <v>-11.867006</v>
      </c>
      <c r="N52" s="4">
        <v>-13.062145000000001</v>
      </c>
      <c r="O52" s="4">
        <v>-13.682861000000001</v>
      </c>
      <c r="P52" s="4">
        <v>-14.680455</v>
      </c>
      <c r="Q52" s="4">
        <v>-12.778368</v>
      </c>
      <c r="R52" s="4">
        <v>-14.321126</v>
      </c>
      <c r="S52" s="4">
        <v>-16.172815</v>
      </c>
      <c r="T52" s="4">
        <v>-15.749435999999999</v>
      </c>
      <c r="U52" s="4">
        <v>-16.21</v>
      </c>
      <c r="V52" s="4">
        <v>-16.175999999999998</v>
      </c>
      <c r="W52" s="4">
        <v>-16.393000000000001</v>
      </c>
      <c r="X52" s="4">
        <v>-16.263000000000002</v>
      </c>
      <c r="Y52" s="4">
        <v>-17.591000000000001</v>
      </c>
      <c r="Z52" s="4">
        <v>-18.297999999999998</v>
      </c>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15">
      <c r="A53" t="s">
        <v>99</v>
      </c>
      <c r="B53" s="17" t="s">
        <v>100</v>
      </c>
      <c r="C53" s="4">
        <v>256.12026300000002</v>
      </c>
      <c r="D53" s="4">
        <v>266.40265700000003</v>
      </c>
      <c r="E53" s="4">
        <v>291.00842</v>
      </c>
      <c r="F53" s="4">
        <v>316.077089</v>
      </c>
      <c r="G53" s="4">
        <v>331.81834700000002</v>
      </c>
      <c r="H53" s="4">
        <v>403.15477799999996</v>
      </c>
      <c r="I53" s="4">
        <v>410.59893900000003</v>
      </c>
      <c r="J53" s="4">
        <v>405.54688799999997</v>
      </c>
      <c r="K53" s="4">
        <v>402.544397</v>
      </c>
      <c r="L53" s="4">
        <v>433.77759399999997</v>
      </c>
      <c r="M53" s="4">
        <v>475.86958000000004</v>
      </c>
      <c r="N53" s="4">
        <v>520.59397300000001</v>
      </c>
      <c r="O53" s="4">
        <v>554.59802200000001</v>
      </c>
      <c r="P53" s="4">
        <v>583.32321899999999</v>
      </c>
      <c r="Q53" s="4">
        <v>496.245249</v>
      </c>
      <c r="R53" s="4">
        <v>560.26723400000003</v>
      </c>
      <c r="S53" s="4">
        <v>625.11121600000001</v>
      </c>
      <c r="T53" s="4">
        <v>637.06480899999997</v>
      </c>
      <c r="U53" s="4">
        <v>643.61099999999999</v>
      </c>
      <c r="V53" s="4">
        <v>662.38800000000003</v>
      </c>
      <c r="W53" s="4">
        <v>685.01099999999997</v>
      </c>
      <c r="X53" s="4">
        <v>689.28700000000003</v>
      </c>
      <c r="Y53" s="4">
        <v>731.62400000000002</v>
      </c>
      <c r="Z53" s="4">
        <v>755.6</v>
      </c>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1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15">
      <c r="B55" s="17" t="s">
        <v>110</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1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15">
      <c r="B57" s="17"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1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15">
      <c r="B59" s="17"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1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1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1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1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1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1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1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1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1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1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1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1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1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1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1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1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1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1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1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1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1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1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1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1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1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1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1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1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1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1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1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1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1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1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1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1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1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1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1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1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1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1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1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1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1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1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1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1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1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1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1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1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1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1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1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1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1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1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1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1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1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1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1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1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1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1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1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1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1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1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1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1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1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1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1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1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1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1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1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1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1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1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1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1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1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1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1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1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1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1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1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1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1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1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1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1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1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1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1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1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1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1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1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1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1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1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1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1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1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1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1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1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1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1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1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1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1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1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1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1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1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1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1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1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1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1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1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1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1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1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1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1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1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1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1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1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1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1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1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1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1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1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1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1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1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1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1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1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1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1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1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1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1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1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1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1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1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1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1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1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1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1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1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1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1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1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1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1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1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1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1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1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1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1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1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1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1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1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1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1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1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1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1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1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1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1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1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1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1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1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1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1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1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1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1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1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1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1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1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1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1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1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1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1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1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1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1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1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1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1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1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1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1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1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1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1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1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1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1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1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1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1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1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1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1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1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1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1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1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1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1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1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1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1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1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1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1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1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1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1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1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4"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00"/>
  <sheetViews>
    <sheetView topLeftCell="S1" workbookViewId="0">
      <selection activeCell="C2" sqref="C2:Z2"/>
    </sheetView>
  </sheetViews>
  <sheetFormatPr baseColWidth="10" defaultRowHeight="13" x14ac:dyDescent="0.15"/>
  <cols>
    <col min="1" max="1" width="10.6640625" customWidth="1"/>
    <col min="2" max="2" width="85.6640625" customWidth="1"/>
  </cols>
  <sheetData>
    <row r="1" spans="1:210" x14ac:dyDescent="0.15">
      <c r="A1" s="16" t="s">
        <v>164</v>
      </c>
    </row>
    <row r="2" spans="1:210" x14ac:dyDescent="0.15">
      <c r="C2" s="17">
        <f>C5-C6</f>
        <v>171.13143299999999</v>
      </c>
      <c r="D2" s="17">
        <f t="shared" ref="D2:Z2" si="0">D5-D6</f>
        <v>169.59536600000001</v>
      </c>
      <c r="E2" s="17">
        <f t="shared" si="0"/>
        <v>185.05973600000002</v>
      </c>
      <c r="F2" s="17">
        <f t="shared" si="0"/>
        <v>212.90948999999998</v>
      </c>
      <c r="G2" s="17">
        <f t="shared" si="0"/>
        <v>237.41028100000003</v>
      </c>
      <c r="H2" s="17">
        <f t="shared" si="0"/>
        <v>282.37016399999993</v>
      </c>
      <c r="I2" s="17">
        <f t="shared" si="0"/>
        <v>286.24742400000002</v>
      </c>
      <c r="J2" s="17">
        <f t="shared" si="0"/>
        <v>294.95828999999998</v>
      </c>
      <c r="K2" s="17">
        <f t="shared" si="0"/>
        <v>295.22088000000002</v>
      </c>
      <c r="L2" s="17">
        <f t="shared" si="0"/>
        <v>320.75613499999997</v>
      </c>
      <c r="M2" s="17">
        <f t="shared" si="0"/>
        <v>346.59207099999998</v>
      </c>
      <c r="N2" s="17">
        <f t="shared" si="0"/>
        <v>370.43058599999995</v>
      </c>
      <c r="O2" s="17">
        <f t="shared" si="0"/>
        <v>396.21257300000002</v>
      </c>
      <c r="P2" s="17">
        <f t="shared" si="0"/>
        <v>397.95301099999995</v>
      </c>
      <c r="Q2" s="17">
        <f t="shared" si="0"/>
        <v>353.964112</v>
      </c>
      <c r="R2" s="17">
        <f t="shared" si="0"/>
        <v>393.67292499999996</v>
      </c>
      <c r="S2" s="17">
        <f t="shared" si="0"/>
        <v>420.89871500000004</v>
      </c>
      <c r="T2" s="17">
        <f t="shared" si="0"/>
        <v>420.42087400000003</v>
      </c>
      <c r="U2" s="17">
        <f t="shared" si="0"/>
        <v>423.99880899999999</v>
      </c>
      <c r="V2" s="17">
        <f t="shared" si="0"/>
        <v>440.77000000000004</v>
      </c>
      <c r="W2" s="17">
        <f t="shared" si="0"/>
        <v>465.37500000000006</v>
      </c>
      <c r="X2" s="17">
        <f t="shared" si="0"/>
        <v>483.49453900000003</v>
      </c>
      <c r="Y2" s="17">
        <f t="shared" si="0"/>
        <v>508.14037699999994</v>
      </c>
      <c r="Z2" s="17">
        <f t="shared" si="0"/>
        <v>521.98186700000008</v>
      </c>
    </row>
    <row r="3" spans="1:210" x14ac:dyDescent="0.15">
      <c r="C3" s="16">
        <v>1995</v>
      </c>
      <c r="D3" s="16">
        <v>1996</v>
      </c>
      <c r="E3" s="16">
        <v>1997</v>
      </c>
      <c r="F3" s="16">
        <v>1998</v>
      </c>
      <c r="G3" s="16">
        <v>1999</v>
      </c>
      <c r="H3" s="16">
        <v>2000</v>
      </c>
      <c r="I3" s="16">
        <v>2001</v>
      </c>
      <c r="J3" s="16">
        <v>2002</v>
      </c>
      <c r="K3" s="16">
        <v>2003</v>
      </c>
      <c r="L3" s="16">
        <v>2004</v>
      </c>
      <c r="M3" s="16">
        <v>2005</v>
      </c>
      <c r="N3" s="16">
        <v>2006</v>
      </c>
      <c r="O3" s="16">
        <v>2007</v>
      </c>
      <c r="P3" s="16">
        <v>2008</v>
      </c>
      <c r="Q3" s="16">
        <v>2009</v>
      </c>
      <c r="R3" s="16">
        <v>2010</v>
      </c>
      <c r="S3" s="16">
        <v>2011</v>
      </c>
      <c r="T3" s="16">
        <v>2012</v>
      </c>
      <c r="U3" s="16">
        <v>2013</v>
      </c>
      <c r="V3" s="16">
        <v>2014</v>
      </c>
      <c r="W3" s="16">
        <v>2015</v>
      </c>
      <c r="X3" s="16">
        <v>2016</v>
      </c>
      <c r="Y3" s="16">
        <v>2017</v>
      </c>
      <c r="Z3" s="16">
        <v>2018</v>
      </c>
      <c r="AA3" s="16"/>
      <c r="AB3" s="16"/>
      <c r="AC3" s="16"/>
      <c r="AD3" s="16"/>
      <c r="AE3" s="16"/>
      <c r="AF3" s="16"/>
    </row>
    <row r="4" spans="1:210" x14ac:dyDescent="0.15">
      <c r="A4" t="s">
        <v>1</v>
      </c>
      <c r="B4" s="17" t="s">
        <v>2</v>
      </c>
      <c r="C4" s="4">
        <v>8.0996260000000007</v>
      </c>
      <c r="D4" s="4">
        <v>7.8340550000000002</v>
      </c>
      <c r="E4" s="4">
        <v>8.3252999999999986</v>
      </c>
      <c r="F4" s="4">
        <v>8.484693</v>
      </c>
      <c r="G4" s="4">
        <v>8.6685010000000009</v>
      </c>
      <c r="H4" s="4">
        <v>8.683819999999999</v>
      </c>
      <c r="I4" s="4">
        <v>9.1933169999999986</v>
      </c>
      <c r="J4" s="4">
        <v>9.3517019999999995</v>
      </c>
      <c r="K4" s="4">
        <v>9.5883310000000002</v>
      </c>
      <c r="L4" s="4">
        <v>9.5624159999999989</v>
      </c>
      <c r="M4" s="4">
        <v>9.2977460000000001</v>
      </c>
      <c r="N4" s="4">
        <v>9.7319440000000004</v>
      </c>
      <c r="O4" s="4">
        <v>10.207925999999999</v>
      </c>
      <c r="P4" s="4">
        <v>10.728526</v>
      </c>
      <c r="Q4" s="4">
        <v>11.073205</v>
      </c>
      <c r="R4" s="4">
        <v>11.295384</v>
      </c>
      <c r="S4" s="4">
        <v>11.400765999999999</v>
      </c>
      <c r="T4" s="4">
        <v>11.445409</v>
      </c>
      <c r="U4" s="4">
        <v>11.984436000000001</v>
      </c>
      <c r="V4" s="4">
        <v>12.121</v>
      </c>
      <c r="W4" s="4">
        <v>12.259</v>
      </c>
      <c r="X4" s="4">
        <v>13.112082000000001</v>
      </c>
      <c r="Y4" s="4">
        <v>13.323373999999999</v>
      </c>
      <c r="Z4" s="4">
        <v>13.395119000000001</v>
      </c>
      <c r="AA4" s="4"/>
      <c r="AB4" s="4"/>
      <c r="AC4" s="4"/>
      <c r="AD4" s="4"/>
      <c r="AE4" s="4"/>
      <c r="AF4" s="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row>
    <row r="5" spans="1:210" x14ac:dyDescent="0.15">
      <c r="A5" t="s">
        <v>3</v>
      </c>
      <c r="B5" s="17" t="s">
        <v>4</v>
      </c>
      <c r="C5" s="4">
        <v>223.97820999999999</v>
      </c>
      <c r="D5" s="4">
        <v>226.06964400000001</v>
      </c>
      <c r="E5" s="4">
        <v>243.67594500000001</v>
      </c>
      <c r="F5" s="4">
        <v>273.89126099999999</v>
      </c>
      <c r="G5" s="4">
        <v>295.20119900000003</v>
      </c>
      <c r="H5" s="4">
        <v>343.71199099999995</v>
      </c>
      <c r="I5" s="4">
        <v>347.14397600000001</v>
      </c>
      <c r="J5" s="4">
        <v>354.505516</v>
      </c>
      <c r="K5" s="4">
        <v>357.76845000000003</v>
      </c>
      <c r="L5" s="4">
        <v>385.45109600000001</v>
      </c>
      <c r="M5" s="4">
        <v>412.67244199999999</v>
      </c>
      <c r="N5" s="4">
        <v>436.36393599999997</v>
      </c>
      <c r="O5" s="4">
        <v>459.86227500000001</v>
      </c>
      <c r="P5" s="4">
        <v>465.26274999999998</v>
      </c>
      <c r="Q5" s="4">
        <v>413.18720400000001</v>
      </c>
      <c r="R5" s="4">
        <v>451.23301199999997</v>
      </c>
      <c r="S5" s="4">
        <v>478.98797400000001</v>
      </c>
      <c r="T5" s="4">
        <v>474.843344</v>
      </c>
      <c r="U5" s="4">
        <v>476.69617399999998</v>
      </c>
      <c r="V5" s="4">
        <v>489.85</v>
      </c>
      <c r="W5" s="4">
        <v>516.05600000000004</v>
      </c>
      <c r="X5" s="4">
        <v>532.48688700000002</v>
      </c>
      <c r="Y5" s="4">
        <v>560.50781799999993</v>
      </c>
      <c r="Z5" s="4">
        <v>571.75750500000004</v>
      </c>
      <c r="AA5" s="4">
        <f>Y5/H5</f>
        <v>1.6307485123496899</v>
      </c>
      <c r="AB5" s="4"/>
      <c r="AC5" s="4"/>
      <c r="AD5" s="4"/>
      <c r="AE5" s="4"/>
      <c r="AF5" s="4"/>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row>
    <row r="6" spans="1:210" x14ac:dyDescent="0.15">
      <c r="A6" t="s">
        <v>5</v>
      </c>
      <c r="B6" s="17" t="s">
        <v>6</v>
      </c>
      <c r="C6" s="4">
        <v>52.846777000000003</v>
      </c>
      <c r="D6" s="4">
        <v>56.474277999999998</v>
      </c>
      <c r="E6" s="4">
        <v>58.616209000000005</v>
      </c>
      <c r="F6" s="4">
        <v>60.981771000000002</v>
      </c>
      <c r="G6" s="4">
        <v>57.790917999999998</v>
      </c>
      <c r="H6" s="4">
        <v>61.341826999999995</v>
      </c>
      <c r="I6" s="4">
        <v>60.896552</v>
      </c>
      <c r="J6" s="4">
        <v>59.547226000000002</v>
      </c>
      <c r="K6" s="4">
        <v>62.54757</v>
      </c>
      <c r="L6" s="4">
        <v>64.694961000000006</v>
      </c>
      <c r="M6" s="4">
        <v>66.080371</v>
      </c>
      <c r="N6" s="4">
        <v>65.933350000000004</v>
      </c>
      <c r="O6" s="4">
        <v>63.649701999999998</v>
      </c>
      <c r="P6" s="4">
        <v>67.309739000000008</v>
      </c>
      <c r="Q6" s="4">
        <v>59.223091999999994</v>
      </c>
      <c r="R6" s="4">
        <v>57.560087000000003</v>
      </c>
      <c r="S6" s="4">
        <v>58.089258999999998</v>
      </c>
      <c r="T6" s="4">
        <v>54.422470000000004</v>
      </c>
      <c r="U6" s="4">
        <v>52.697364999999998</v>
      </c>
      <c r="V6" s="4">
        <v>49.08</v>
      </c>
      <c r="W6" s="4">
        <v>50.680999999999997</v>
      </c>
      <c r="X6" s="4">
        <v>48.992348</v>
      </c>
      <c r="Y6" s="4">
        <v>52.367440999999999</v>
      </c>
      <c r="Z6" s="4">
        <v>49.775638000000001</v>
      </c>
      <c r="AA6" s="4">
        <f t="shared" ref="AA6:AA24" si="1">Y6/H6</f>
        <v>0.85369874946828705</v>
      </c>
      <c r="AB6" s="4"/>
      <c r="AC6" s="4"/>
      <c r="AD6" s="4"/>
      <c r="AE6" s="4"/>
      <c r="AF6" s="4"/>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row>
    <row r="7" spans="1:210" x14ac:dyDescent="0.15">
      <c r="A7" t="s">
        <v>7</v>
      </c>
      <c r="B7" s="17" t="s">
        <v>8</v>
      </c>
      <c r="C7" s="4">
        <v>51.879004999999999</v>
      </c>
      <c r="D7" s="4">
        <v>55.841097000000005</v>
      </c>
      <c r="E7" s="4">
        <v>57.676169999999999</v>
      </c>
      <c r="F7" s="4">
        <v>59.840256000000004</v>
      </c>
      <c r="G7" s="4">
        <v>56.819671999999997</v>
      </c>
      <c r="H7" s="4">
        <v>60.198241000000003</v>
      </c>
      <c r="I7" s="4">
        <v>60.090832999999996</v>
      </c>
      <c r="J7" s="4">
        <v>58.104169999999996</v>
      </c>
      <c r="K7" s="4">
        <v>60.329105000000006</v>
      </c>
      <c r="L7" s="4">
        <v>62.716642999999998</v>
      </c>
      <c r="M7" s="4">
        <v>65.105592000000001</v>
      </c>
      <c r="N7" s="4">
        <v>64.043091000000004</v>
      </c>
      <c r="O7" s="4">
        <v>61.567740000000001</v>
      </c>
      <c r="P7" s="4">
        <v>65.291674</v>
      </c>
      <c r="Q7" s="4">
        <v>57.326374999999999</v>
      </c>
      <c r="R7" s="4">
        <v>54.728936999999995</v>
      </c>
      <c r="S7" s="4">
        <v>55.593451999999999</v>
      </c>
      <c r="T7" s="4">
        <v>52.031786999999994</v>
      </c>
      <c r="U7" s="4">
        <v>50.561997000000005</v>
      </c>
      <c r="V7" s="4">
        <v>47.048999999999999</v>
      </c>
      <c r="W7" s="4">
        <v>48.36</v>
      </c>
      <c r="X7" s="4">
        <v>46.650247999999998</v>
      </c>
      <c r="Y7" s="4">
        <v>49.579337000000002</v>
      </c>
      <c r="Z7" s="4">
        <v>47.403228999999996</v>
      </c>
      <c r="AA7" s="4">
        <f t="shared" si="1"/>
        <v>0.82360109160000206</v>
      </c>
      <c r="AB7" s="4"/>
      <c r="AC7" s="4"/>
      <c r="AD7" s="4"/>
      <c r="AE7" s="4"/>
      <c r="AF7" s="4"/>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row>
    <row r="8" spans="1:210" x14ac:dyDescent="0.15">
      <c r="A8" t="s">
        <v>9</v>
      </c>
      <c r="B8" s="17" t="s">
        <v>10</v>
      </c>
      <c r="C8" s="4">
        <v>0.25993700000000003</v>
      </c>
      <c r="D8" s="4">
        <v>0.30173</v>
      </c>
      <c r="E8" s="4">
        <v>0.38536700000000002</v>
      </c>
      <c r="F8" s="4">
        <v>0.45788600000000002</v>
      </c>
      <c r="G8" s="4">
        <v>0.35241800000000001</v>
      </c>
      <c r="H8" s="4">
        <v>0.31748700000000002</v>
      </c>
      <c r="I8" s="4">
        <v>0.22562700000000002</v>
      </c>
      <c r="J8" s="4">
        <v>0.43248599999999998</v>
      </c>
      <c r="K8" s="4">
        <v>0.68329399999999996</v>
      </c>
      <c r="L8" s="4">
        <v>0.455708</v>
      </c>
      <c r="M8" s="4">
        <v>0.23242199999999999</v>
      </c>
      <c r="N8" s="4">
        <v>0.39293599999999995</v>
      </c>
      <c r="O8" s="4">
        <v>0.44887199999999999</v>
      </c>
      <c r="P8" s="4">
        <v>0.43992100000000001</v>
      </c>
      <c r="Q8" s="4">
        <v>0.85108799999999996</v>
      </c>
      <c r="R8" s="4">
        <v>0.86285100000000003</v>
      </c>
      <c r="S8" s="4">
        <v>0.37615499999999996</v>
      </c>
      <c r="T8" s="4">
        <v>0.48518600000000001</v>
      </c>
      <c r="U8" s="4">
        <v>0.47466699999999995</v>
      </c>
      <c r="V8" s="4">
        <v>0.30399999999999999</v>
      </c>
      <c r="W8" s="4">
        <v>0.39100000000000001</v>
      </c>
      <c r="X8" s="4">
        <v>0.81521600000000005</v>
      </c>
      <c r="Y8" s="4">
        <v>0.86565999999999999</v>
      </c>
      <c r="Z8" s="4">
        <v>0.53682699999999994</v>
      </c>
      <c r="AA8" s="4">
        <f t="shared" si="1"/>
        <v>2.7265998292843485</v>
      </c>
      <c r="AB8" s="4"/>
      <c r="AC8" s="4"/>
      <c r="AD8" s="4"/>
      <c r="AE8" s="4"/>
      <c r="AF8" s="4"/>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row>
    <row r="9" spans="1:210" x14ac:dyDescent="0.15">
      <c r="A9" t="s">
        <v>11</v>
      </c>
      <c r="B9" s="17" t="s">
        <v>12</v>
      </c>
      <c r="C9" s="4">
        <v>1.0994889999999999</v>
      </c>
      <c r="D9" s="4">
        <v>0.99799699999999991</v>
      </c>
      <c r="E9" s="4">
        <v>1.095291</v>
      </c>
      <c r="F9" s="4">
        <v>1.1718040000000001</v>
      </c>
      <c r="G9" s="4">
        <v>1.1655440000000001</v>
      </c>
      <c r="H9" s="4">
        <v>1.3655250000000001</v>
      </c>
      <c r="I9" s="4">
        <v>1.2521389999999999</v>
      </c>
      <c r="J9" s="4">
        <v>1.3287409999999999</v>
      </c>
      <c r="K9" s="4">
        <v>1.523363</v>
      </c>
      <c r="L9" s="4">
        <v>1.7180219999999999</v>
      </c>
      <c r="M9" s="4">
        <v>1.573717</v>
      </c>
      <c r="N9" s="4">
        <v>2.020772</v>
      </c>
      <c r="O9" s="4">
        <v>2.054967</v>
      </c>
      <c r="P9" s="4">
        <v>2.07972</v>
      </c>
      <c r="Q9" s="4">
        <v>1.1375690000000001</v>
      </c>
      <c r="R9" s="4">
        <v>1.765714</v>
      </c>
      <c r="S9" s="4">
        <v>2.1254729999999999</v>
      </c>
      <c r="T9" s="4">
        <v>1.8785750000000001</v>
      </c>
      <c r="U9" s="4">
        <v>1.615958</v>
      </c>
      <c r="V9" s="4">
        <v>1.7270000000000001</v>
      </c>
      <c r="W9" s="4">
        <v>1.93</v>
      </c>
      <c r="X9" s="4">
        <v>1.4605409999999999</v>
      </c>
      <c r="Y9" s="4">
        <v>1.7526489999999999</v>
      </c>
      <c r="Z9" s="4">
        <v>1.8662080000000001</v>
      </c>
      <c r="AA9" s="4">
        <f t="shared" si="1"/>
        <v>1.2834982882041703</v>
      </c>
      <c r="AB9" s="4"/>
      <c r="AC9" s="4"/>
      <c r="AD9" s="4"/>
      <c r="AE9" s="4"/>
      <c r="AF9" s="4"/>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row>
    <row r="10" spans="1:210" x14ac:dyDescent="0.15">
      <c r="A10" t="s">
        <v>13</v>
      </c>
      <c r="B10" s="17" t="s">
        <v>14</v>
      </c>
      <c r="C10" s="4">
        <v>22.797362</v>
      </c>
      <c r="D10" s="4">
        <v>22.959894999999999</v>
      </c>
      <c r="E10" s="4">
        <v>23.613372999999999</v>
      </c>
      <c r="F10" s="4">
        <v>24.818216</v>
      </c>
      <c r="G10" s="4">
        <v>25.162003000000002</v>
      </c>
      <c r="H10" s="4">
        <v>26.047988</v>
      </c>
      <c r="I10" s="4">
        <v>27.176784999999999</v>
      </c>
      <c r="J10" s="4">
        <v>27.995187999999999</v>
      </c>
      <c r="K10" s="4">
        <v>28.45496</v>
      </c>
      <c r="L10" s="4">
        <v>29.579348000000003</v>
      </c>
      <c r="M10" s="4">
        <v>30.676248999999999</v>
      </c>
      <c r="N10" s="4">
        <v>31.568134999999998</v>
      </c>
      <c r="O10" s="4">
        <v>33.295006000000001</v>
      </c>
      <c r="P10" s="4">
        <v>34.546591999999997</v>
      </c>
      <c r="Q10" s="4">
        <v>33.089457000000003</v>
      </c>
      <c r="R10" s="4">
        <v>33.685230000000004</v>
      </c>
      <c r="S10" s="4">
        <v>35.467379000000001</v>
      </c>
      <c r="T10" s="4">
        <v>36.105097999999998</v>
      </c>
      <c r="U10" s="4">
        <v>37.060127000000001</v>
      </c>
      <c r="V10" s="4">
        <v>37.765000000000001</v>
      </c>
      <c r="W10" s="4">
        <v>39.168999999999997</v>
      </c>
      <c r="X10" s="4">
        <v>39.806470000000004</v>
      </c>
      <c r="Y10" s="4">
        <v>41.198536999999995</v>
      </c>
      <c r="Z10" s="4">
        <v>41.944260999999997</v>
      </c>
      <c r="AA10" s="4">
        <f t="shared" si="1"/>
        <v>1.5816398947972485</v>
      </c>
      <c r="AB10" s="4"/>
      <c r="AC10" s="4"/>
      <c r="AD10" s="4"/>
      <c r="AE10" s="4"/>
      <c r="AF10" s="4"/>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row>
    <row r="11" spans="1:210" x14ac:dyDescent="0.15">
      <c r="A11" t="s">
        <v>15</v>
      </c>
      <c r="B11" s="17" t="s">
        <v>16</v>
      </c>
      <c r="C11" s="4">
        <v>16.984065999999999</v>
      </c>
      <c r="D11" s="4">
        <v>16.766342000000002</v>
      </c>
      <c r="E11" s="4">
        <v>15.874592</v>
      </c>
      <c r="F11" s="4">
        <v>15.222376000000001</v>
      </c>
      <c r="G11" s="4">
        <v>15.706498999999999</v>
      </c>
      <c r="H11" s="4">
        <v>17.235320999999999</v>
      </c>
      <c r="I11" s="4">
        <v>16.791837999999998</v>
      </c>
      <c r="J11" s="4">
        <v>19.744396000000002</v>
      </c>
      <c r="K11" s="4">
        <v>18.525348000000001</v>
      </c>
      <c r="L11" s="4">
        <v>20.443258999999998</v>
      </c>
      <c r="M11" s="4">
        <v>23.569485</v>
      </c>
      <c r="N11" s="4">
        <v>23.771438999999997</v>
      </c>
      <c r="O11" s="4">
        <v>22.342207999999999</v>
      </c>
      <c r="P11" s="4">
        <v>24.329104000000001</v>
      </c>
      <c r="Q11" s="4">
        <v>25.144299</v>
      </c>
      <c r="R11" s="4">
        <v>26.871818999999999</v>
      </c>
      <c r="S11" s="4">
        <v>26.570863000000003</v>
      </c>
      <c r="T11" s="4">
        <v>29.337520000000001</v>
      </c>
      <c r="U11" s="4">
        <v>28.758714000000001</v>
      </c>
      <c r="V11" s="4">
        <v>29.239000000000001</v>
      </c>
      <c r="W11" s="4">
        <v>29.491</v>
      </c>
      <c r="X11" s="4">
        <v>28.912827</v>
      </c>
      <c r="Y11" s="4">
        <v>28.579547999999999</v>
      </c>
      <c r="Z11" s="4">
        <v>27.992591000000001</v>
      </c>
      <c r="AA11" s="4">
        <f t="shared" si="1"/>
        <v>1.6581964443830202</v>
      </c>
      <c r="AB11" s="4"/>
      <c r="AC11" s="4"/>
      <c r="AD11" s="4"/>
      <c r="AE11" s="4"/>
      <c r="AF11" s="4"/>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row>
    <row r="12" spans="1:210" x14ac:dyDescent="0.15">
      <c r="A12" t="s">
        <v>17</v>
      </c>
      <c r="B12" s="17" t="s">
        <v>18</v>
      </c>
      <c r="C12" s="4">
        <v>30.824605999999999</v>
      </c>
      <c r="D12" s="4">
        <v>31.165858</v>
      </c>
      <c r="E12" s="4">
        <v>35.769224000000001</v>
      </c>
      <c r="F12" s="4">
        <v>41.916710000000002</v>
      </c>
      <c r="G12" s="4">
        <v>47.124637</v>
      </c>
      <c r="H12" s="4">
        <v>59.178571000000005</v>
      </c>
      <c r="I12" s="4">
        <v>58.976348000000002</v>
      </c>
      <c r="J12" s="4">
        <v>58.289803999999997</v>
      </c>
      <c r="K12" s="4">
        <v>59.565255000000001</v>
      </c>
      <c r="L12" s="4">
        <v>65.876452999999998</v>
      </c>
      <c r="M12" s="4">
        <v>73.058005000000009</v>
      </c>
      <c r="N12" s="4">
        <v>80.14122900000001</v>
      </c>
      <c r="O12" s="4">
        <v>86.101145000000002</v>
      </c>
      <c r="P12" s="4">
        <v>88.018545000000003</v>
      </c>
      <c r="Q12" s="4">
        <v>75.530152000000001</v>
      </c>
      <c r="R12" s="4">
        <v>89.054563000000002</v>
      </c>
      <c r="S12" s="4">
        <v>98.431642000000011</v>
      </c>
      <c r="T12" s="4">
        <v>97.408815000000004</v>
      </c>
      <c r="U12" s="4">
        <v>99.22231699999999</v>
      </c>
      <c r="V12" s="4">
        <v>102.58199999999999</v>
      </c>
      <c r="W12" s="4">
        <v>110.117</v>
      </c>
      <c r="X12" s="4">
        <v>113.269356</v>
      </c>
      <c r="Y12" s="4">
        <v>119.769835</v>
      </c>
      <c r="Z12" s="4">
        <v>123.671713</v>
      </c>
      <c r="AA12" s="4">
        <f t="shared" si="1"/>
        <v>2.0238716984227278</v>
      </c>
      <c r="AB12" s="4"/>
      <c r="AC12" s="4"/>
      <c r="AD12" s="4"/>
      <c r="AE12" s="4"/>
      <c r="AF12" s="4"/>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row>
    <row r="13" spans="1:210" x14ac:dyDescent="0.15">
      <c r="A13" t="s">
        <v>19</v>
      </c>
      <c r="B13" s="17" t="s">
        <v>20</v>
      </c>
      <c r="C13" s="4">
        <v>7.6808890000000005</v>
      </c>
      <c r="D13" s="4">
        <v>7.76267</v>
      </c>
      <c r="E13" s="4">
        <v>9.4370969999999996</v>
      </c>
      <c r="F13" s="4">
        <v>11.452924000000001</v>
      </c>
      <c r="G13" s="4">
        <v>13.458347</v>
      </c>
      <c r="H13" s="4">
        <v>17.916593000000002</v>
      </c>
      <c r="I13" s="4">
        <v>17.549345000000002</v>
      </c>
      <c r="J13" s="4">
        <v>17.791704000000003</v>
      </c>
      <c r="K13" s="4">
        <v>18.354294999999997</v>
      </c>
      <c r="L13" s="4">
        <v>21.067146000000001</v>
      </c>
      <c r="M13" s="4">
        <v>24.542266999999999</v>
      </c>
      <c r="N13" s="4">
        <v>27.744609000000001</v>
      </c>
      <c r="O13" s="4">
        <v>28.48432</v>
      </c>
      <c r="P13" s="4">
        <v>29.618449000000002</v>
      </c>
      <c r="Q13" s="4">
        <v>28.147479000000001</v>
      </c>
      <c r="R13" s="4">
        <v>35.273218</v>
      </c>
      <c r="S13" s="4">
        <v>38.453136000000001</v>
      </c>
      <c r="T13" s="4">
        <v>38.320999999999998</v>
      </c>
      <c r="U13" s="4">
        <v>39.719909000000001</v>
      </c>
      <c r="V13" s="4">
        <v>41.667000000000002</v>
      </c>
      <c r="W13" s="4">
        <v>46.54</v>
      </c>
      <c r="X13" s="4">
        <v>46.890637999999996</v>
      </c>
      <c r="Y13" s="4">
        <v>49.792160000000003</v>
      </c>
      <c r="Z13" s="4">
        <v>49.723180999999997</v>
      </c>
      <c r="AA13" s="4">
        <f t="shared" si="1"/>
        <v>2.7791087289865879</v>
      </c>
      <c r="AB13" s="4"/>
      <c r="AC13" s="4"/>
      <c r="AD13" s="4"/>
      <c r="AE13" s="4"/>
      <c r="AF13" s="4"/>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row>
    <row r="14" spans="1:210" x14ac:dyDescent="0.15">
      <c r="A14" t="s">
        <v>21</v>
      </c>
      <c r="B14" s="17" t="s">
        <v>22</v>
      </c>
      <c r="C14" s="4">
        <v>8.6922329999999999</v>
      </c>
      <c r="D14" s="4">
        <v>8.9542559999999991</v>
      </c>
      <c r="E14" s="4">
        <v>10.713953999999999</v>
      </c>
      <c r="F14" s="4">
        <v>12.096247999999999</v>
      </c>
      <c r="G14" s="4">
        <v>13.309681000000001</v>
      </c>
      <c r="H14" s="4">
        <v>16.168817999999998</v>
      </c>
      <c r="I14" s="4">
        <v>15.328745000000001</v>
      </c>
      <c r="J14" s="4">
        <v>14.674406000000001</v>
      </c>
      <c r="K14" s="4">
        <v>14.773584999999999</v>
      </c>
      <c r="L14" s="4">
        <v>15.872888999999999</v>
      </c>
      <c r="M14" s="4">
        <v>16.745588000000001</v>
      </c>
      <c r="N14" s="4">
        <v>17.768204000000001</v>
      </c>
      <c r="O14" s="4">
        <v>18.905645</v>
      </c>
      <c r="P14" s="4">
        <v>19.230933</v>
      </c>
      <c r="Q14" s="4">
        <v>16.706358999999999</v>
      </c>
      <c r="R14" s="4">
        <v>19.807153</v>
      </c>
      <c r="S14" s="4">
        <v>20.925628</v>
      </c>
      <c r="T14" s="4">
        <v>21.05245</v>
      </c>
      <c r="U14" s="4">
        <v>21.844241</v>
      </c>
      <c r="V14" s="4">
        <v>22.669</v>
      </c>
      <c r="W14" s="4">
        <v>24.527000000000001</v>
      </c>
      <c r="X14" s="4">
        <v>25.723119999999998</v>
      </c>
      <c r="Y14" s="4">
        <v>27.468584</v>
      </c>
      <c r="Z14" s="4">
        <v>28.736664000000001</v>
      </c>
      <c r="AA14" s="4">
        <f t="shared" si="1"/>
        <v>1.698861598912178</v>
      </c>
      <c r="AB14" s="4"/>
      <c r="AC14" s="4"/>
      <c r="AD14" s="4"/>
      <c r="AE14" s="4"/>
      <c r="AF14" s="4"/>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row>
    <row r="15" spans="1:210" x14ac:dyDescent="0.15">
      <c r="A15" t="s">
        <v>23</v>
      </c>
      <c r="B15" s="17" t="s">
        <v>24</v>
      </c>
      <c r="C15" s="4">
        <v>19.177212999999998</v>
      </c>
      <c r="D15" s="4">
        <v>19.231857999999999</v>
      </c>
      <c r="E15" s="4">
        <v>20.045774000000002</v>
      </c>
      <c r="F15" s="4">
        <v>22.790296999999999</v>
      </c>
      <c r="G15" s="4">
        <v>24.319291</v>
      </c>
      <c r="H15" s="4">
        <v>28.520101</v>
      </c>
      <c r="I15" s="4">
        <v>29.904257000000001</v>
      </c>
      <c r="J15" s="4">
        <v>28.960493</v>
      </c>
      <c r="K15" s="4">
        <v>29.440197999999999</v>
      </c>
      <c r="L15" s="4">
        <v>31.478566999999998</v>
      </c>
      <c r="M15" s="4">
        <v>33.507675999999996</v>
      </c>
      <c r="N15" s="4">
        <v>35.908843999999995</v>
      </c>
      <c r="O15" s="4">
        <v>40.980260000000001</v>
      </c>
      <c r="P15" s="4">
        <v>41.225877999999994</v>
      </c>
      <c r="Q15" s="4">
        <v>31.280428000000001</v>
      </c>
      <c r="R15" s="4">
        <v>33.998635</v>
      </c>
      <c r="S15" s="4">
        <v>39.241692</v>
      </c>
      <c r="T15" s="4">
        <v>38.164855000000003</v>
      </c>
      <c r="U15" s="4">
        <v>37.697415999999997</v>
      </c>
      <c r="V15" s="4">
        <v>38.246000000000002</v>
      </c>
      <c r="W15" s="4">
        <v>39.049999999999997</v>
      </c>
      <c r="X15" s="4">
        <v>40.636583000000002</v>
      </c>
      <c r="Y15" s="4">
        <v>42.505908000000005</v>
      </c>
      <c r="Z15" s="4">
        <v>45.116481</v>
      </c>
      <c r="AA15" s="4">
        <f t="shared" si="1"/>
        <v>1.4903842030573455</v>
      </c>
      <c r="AB15" s="4"/>
      <c r="AC15" s="4"/>
      <c r="AD15" s="4"/>
      <c r="AE15" s="4"/>
      <c r="AF15" s="4"/>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row>
    <row r="16" spans="1:210" x14ac:dyDescent="0.15">
      <c r="A16" t="s">
        <v>25</v>
      </c>
      <c r="B16" s="17" t="s">
        <v>26</v>
      </c>
      <c r="C16" s="4">
        <v>30.038513999999999</v>
      </c>
      <c r="D16" s="4">
        <v>30.358254000000002</v>
      </c>
      <c r="E16" s="4">
        <v>30.604412</v>
      </c>
      <c r="F16" s="4">
        <v>38.034888000000002</v>
      </c>
      <c r="G16" s="4">
        <v>42.881878</v>
      </c>
      <c r="H16" s="4">
        <v>48.762521999999997</v>
      </c>
      <c r="I16" s="4">
        <v>49.822426</v>
      </c>
      <c r="J16" s="4">
        <v>53.176656000000001</v>
      </c>
      <c r="K16" s="4">
        <v>52.120303999999997</v>
      </c>
      <c r="L16" s="4">
        <v>56.159967999999999</v>
      </c>
      <c r="M16" s="4">
        <v>60.101497999999999</v>
      </c>
      <c r="N16" s="4">
        <v>62.759849000000003</v>
      </c>
      <c r="O16" s="4">
        <v>68.443259000000012</v>
      </c>
      <c r="P16" s="4">
        <v>69.167939000000004</v>
      </c>
      <c r="Q16" s="4">
        <v>59.738247000000001</v>
      </c>
      <c r="R16" s="4">
        <v>62.962944</v>
      </c>
      <c r="S16" s="4">
        <v>68.327202</v>
      </c>
      <c r="T16" s="4">
        <v>66.807558999999998</v>
      </c>
      <c r="U16" s="4">
        <v>68.269533999999993</v>
      </c>
      <c r="V16" s="4">
        <v>72.269000000000005</v>
      </c>
      <c r="W16" s="4">
        <v>78.997</v>
      </c>
      <c r="X16" s="4">
        <v>88.512400999999997</v>
      </c>
      <c r="Y16" s="4">
        <v>95.596066999999991</v>
      </c>
      <c r="Z16" s="4">
        <v>98.823277000000004</v>
      </c>
      <c r="AA16" s="4">
        <f t="shared" si="1"/>
        <v>1.9604414021079548</v>
      </c>
      <c r="AB16" s="4"/>
      <c r="AC16" s="4"/>
      <c r="AD16" s="4"/>
      <c r="AE16" s="4"/>
      <c r="AF16" s="4"/>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row>
    <row r="17" spans="1:210" x14ac:dyDescent="0.15">
      <c r="A17" t="s">
        <v>27</v>
      </c>
      <c r="B17" s="17" t="s">
        <v>28</v>
      </c>
      <c r="C17" s="4">
        <v>96.162505999999993</v>
      </c>
      <c r="D17" s="4">
        <v>96.211776999999998</v>
      </c>
      <c r="E17" s="4">
        <v>104.126621</v>
      </c>
      <c r="F17" s="4">
        <v>113.68798299999999</v>
      </c>
      <c r="G17" s="4">
        <v>120.47061199999999</v>
      </c>
      <c r="H17" s="4">
        <v>138.960825</v>
      </c>
      <c r="I17" s="4">
        <v>141.15283099999999</v>
      </c>
      <c r="J17" s="4">
        <v>144.59688500000001</v>
      </c>
      <c r="K17" s="4">
        <v>145.737471</v>
      </c>
      <c r="L17" s="4">
        <v>156.507869</v>
      </c>
      <c r="M17" s="4">
        <v>165.604275</v>
      </c>
      <c r="N17" s="4">
        <v>176.318296</v>
      </c>
      <c r="O17" s="4">
        <v>188.10172700000001</v>
      </c>
      <c r="P17" s="4">
        <v>184.74401999999998</v>
      </c>
      <c r="Q17" s="4">
        <v>163.93021299999998</v>
      </c>
      <c r="R17" s="4">
        <v>181.549102</v>
      </c>
      <c r="S17" s="4">
        <v>191.258161</v>
      </c>
      <c r="T17" s="4">
        <v>189.93433300000001</v>
      </c>
      <c r="U17" s="4">
        <v>190.183212</v>
      </c>
      <c r="V17" s="4">
        <v>198.91499999999999</v>
      </c>
      <c r="W17" s="4">
        <v>207.601</v>
      </c>
      <c r="X17" s="4">
        <v>211.447813</v>
      </c>
      <c r="Y17" s="4">
        <v>220.79110399999999</v>
      </c>
      <c r="Z17" s="4">
        <v>225.99741500000002</v>
      </c>
      <c r="AA17" s="4">
        <f t="shared" si="1"/>
        <v>1.5888730079142808</v>
      </c>
      <c r="AB17" s="4"/>
      <c r="AC17" s="4"/>
      <c r="AD17" s="4"/>
      <c r="AE17" s="4"/>
      <c r="AF17" s="4"/>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row>
    <row r="18" spans="1:210" x14ac:dyDescent="0.15">
      <c r="A18" t="s">
        <v>29</v>
      </c>
      <c r="B18" s="17" t="s">
        <v>30</v>
      </c>
      <c r="C18" s="4">
        <v>16.848931</v>
      </c>
      <c r="D18" s="4">
        <v>17.320488000000001</v>
      </c>
      <c r="E18" s="4">
        <v>18.810117999999999</v>
      </c>
      <c r="F18" s="4">
        <v>20.371025000000003</v>
      </c>
      <c r="G18" s="4">
        <v>21.356332999999999</v>
      </c>
      <c r="H18" s="4">
        <v>24.013107000000002</v>
      </c>
      <c r="I18" s="4">
        <v>25.287897000000001</v>
      </c>
      <c r="J18" s="4">
        <v>25.439216000000002</v>
      </c>
      <c r="K18" s="4">
        <v>25.162920999999997</v>
      </c>
      <c r="L18" s="4">
        <v>26.865415000000002</v>
      </c>
      <c r="M18" s="4">
        <v>28.407242999999998</v>
      </c>
      <c r="N18" s="4">
        <v>30.060637</v>
      </c>
      <c r="O18" s="4">
        <v>31.707615000000001</v>
      </c>
      <c r="P18" s="4">
        <v>31.320993999999999</v>
      </c>
      <c r="Q18" s="4">
        <v>29.226455999999999</v>
      </c>
      <c r="R18" s="4">
        <v>32.025072999999999</v>
      </c>
      <c r="S18" s="4">
        <v>32.698937999999998</v>
      </c>
      <c r="T18" s="4">
        <v>31.283132000000002</v>
      </c>
      <c r="U18" s="4">
        <v>32.119</v>
      </c>
      <c r="V18" s="4">
        <v>34.067999999999998</v>
      </c>
      <c r="W18" s="4">
        <v>35.195999999999998</v>
      </c>
      <c r="X18" s="4">
        <v>35.149771999999999</v>
      </c>
      <c r="Y18" s="4">
        <v>36.376272</v>
      </c>
      <c r="Z18" s="4">
        <v>37.858661999999995</v>
      </c>
      <c r="AA18" s="4">
        <f t="shared" si="1"/>
        <v>1.5148507021602826</v>
      </c>
      <c r="AB18" s="4"/>
      <c r="AC18" s="4"/>
      <c r="AD18" s="4"/>
      <c r="AE18" s="4"/>
      <c r="AF18" s="4"/>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row>
    <row r="19" spans="1:210" x14ac:dyDescent="0.15">
      <c r="A19" t="s">
        <v>31</v>
      </c>
      <c r="B19" s="17" t="s">
        <v>32</v>
      </c>
      <c r="C19" s="4">
        <v>10.396570000000001</v>
      </c>
      <c r="D19" s="4">
        <v>9.9258839999999999</v>
      </c>
      <c r="E19" s="4">
        <v>10.335254000000001</v>
      </c>
      <c r="F19" s="4">
        <v>11.058532999999999</v>
      </c>
      <c r="G19" s="4">
        <v>11.604805000000001</v>
      </c>
      <c r="H19" s="4">
        <v>12.983093</v>
      </c>
      <c r="I19" s="4">
        <v>12.765351000000001</v>
      </c>
      <c r="J19" s="4">
        <v>12.331198000000001</v>
      </c>
      <c r="K19" s="4">
        <v>12.614231999999999</v>
      </c>
      <c r="L19" s="4">
        <v>12.70106</v>
      </c>
      <c r="M19" s="4">
        <v>12.9604</v>
      </c>
      <c r="N19" s="4">
        <v>13.29195</v>
      </c>
      <c r="O19" s="4">
        <v>13.974095999999999</v>
      </c>
      <c r="P19" s="4">
        <v>13.693519</v>
      </c>
      <c r="Q19" s="4">
        <v>12.355164</v>
      </c>
      <c r="R19" s="4">
        <v>12.977103999999999</v>
      </c>
      <c r="S19" s="4">
        <v>13.068016999999999</v>
      </c>
      <c r="T19" s="4">
        <v>12.684098000000001</v>
      </c>
      <c r="U19" s="4">
        <v>12.521022</v>
      </c>
      <c r="V19" s="4">
        <v>12.529</v>
      </c>
      <c r="W19" s="4">
        <v>12.667</v>
      </c>
      <c r="X19" s="4">
        <v>12.801174000000001</v>
      </c>
      <c r="Y19" s="4">
        <v>13.173615</v>
      </c>
      <c r="Z19" s="4">
        <v>13.211423</v>
      </c>
      <c r="AA19" s="4">
        <f t="shared" si="1"/>
        <v>1.0146746233736446</v>
      </c>
      <c r="AB19" s="4"/>
      <c r="AC19" s="4"/>
      <c r="AD19" s="4"/>
      <c r="AE19" s="4"/>
      <c r="AF19" s="4"/>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row>
    <row r="20" spans="1:210" x14ac:dyDescent="0.15">
      <c r="A20" t="s">
        <v>33</v>
      </c>
      <c r="B20" s="17" t="s">
        <v>34</v>
      </c>
      <c r="C20" s="4">
        <v>24.784092000000001</v>
      </c>
      <c r="D20" s="4">
        <v>24.750980999999999</v>
      </c>
      <c r="E20" s="4">
        <v>26.900241000000001</v>
      </c>
      <c r="F20" s="4">
        <v>28.479167</v>
      </c>
      <c r="G20" s="4">
        <v>30.574484000000002</v>
      </c>
      <c r="H20" s="4">
        <v>34.294582000000005</v>
      </c>
      <c r="I20" s="4">
        <v>34.268832000000003</v>
      </c>
      <c r="J20" s="4">
        <v>35.432995999999996</v>
      </c>
      <c r="K20" s="4">
        <v>34.670859</v>
      </c>
      <c r="L20" s="4">
        <v>36.313642000000002</v>
      </c>
      <c r="M20" s="4">
        <v>38.477550000000001</v>
      </c>
      <c r="N20" s="4">
        <v>40.568064</v>
      </c>
      <c r="O20" s="4">
        <v>43.447095999999995</v>
      </c>
      <c r="P20" s="4">
        <v>41.706707999999999</v>
      </c>
      <c r="Q20" s="4">
        <v>35.984213000000004</v>
      </c>
      <c r="R20" s="4">
        <v>40.087291999999998</v>
      </c>
      <c r="S20" s="4">
        <v>42.428055999999998</v>
      </c>
      <c r="T20" s="4">
        <v>42.358629000000001</v>
      </c>
      <c r="U20" s="4">
        <v>41.834555000000002</v>
      </c>
      <c r="V20" s="4">
        <v>42.72</v>
      </c>
      <c r="W20" s="4">
        <v>44.905999999999999</v>
      </c>
      <c r="X20" s="4">
        <v>45.655366999999998</v>
      </c>
      <c r="Y20" s="4">
        <v>47.675911999999997</v>
      </c>
      <c r="Z20" s="4">
        <v>47.328712000000003</v>
      </c>
      <c r="AA20" s="4">
        <f t="shared" si="1"/>
        <v>1.3901878728249257</v>
      </c>
      <c r="AB20" s="4"/>
      <c r="AC20" s="4"/>
      <c r="AD20" s="4"/>
      <c r="AE20" s="4"/>
      <c r="AF20" s="4"/>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row>
    <row r="21" spans="1:210" x14ac:dyDescent="0.15">
      <c r="A21" t="s">
        <v>35</v>
      </c>
      <c r="B21" s="17" t="s">
        <v>36</v>
      </c>
      <c r="C21" s="4">
        <v>3.1065970000000003</v>
      </c>
      <c r="D21" s="4">
        <v>3.4785500000000003</v>
      </c>
      <c r="E21" s="4">
        <v>3.9436559999999998</v>
      </c>
      <c r="F21" s="4">
        <v>5.0511999999999997</v>
      </c>
      <c r="G21" s="4">
        <v>5.5901379999999996</v>
      </c>
      <c r="H21" s="4">
        <v>7.3647160000000005</v>
      </c>
      <c r="I21" s="4">
        <v>7.9124239999999997</v>
      </c>
      <c r="J21" s="4">
        <v>8.9904700000000002</v>
      </c>
      <c r="K21" s="4">
        <v>9.7549689999999991</v>
      </c>
      <c r="L21" s="4">
        <v>11.212204</v>
      </c>
      <c r="M21" s="4">
        <v>12.945242</v>
      </c>
      <c r="N21" s="4">
        <v>14.190246999999999</v>
      </c>
      <c r="O21" s="4">
        <v>15.685176</v>
      </c>
      <c r="P21" s="4">
        <v>16.916993999999999</v>
      </c>
      <c r="Q21" s="4">
        <v>18.780574000000001</v>
      </c>
      <c r="R21" s="4">
        <v>20.377388</v>
      </c>
      <c r="S21" s="4">
        <v>21.313396000000001</v>
      </c>
      <c r="T21" s="4">
        <v>23.346297</v>
      </c>
      <c r="U21" s="4">
        <v>22.07657</v>
      </c>
      <c r="V21" s="4">
        <v>24.599</v>
      </c>
      <c r="W21" s="4">
        <v>25.582999999999998</v>
      </c>
      <c r="X21" s="4">
        <v>26.208929000000001</v>
      </c>
      <c r="Y21" s="4">
        <v>27.460094000000002</v>
      </c>
      <c r="Z21" s="4">
        <v>28.377967999999999</v>
      </c>
      <c r="AA21" s="4">
        <f t="shared" si="1"/>
        <v>3.728601890419128</v>
      </c>
      <c r="AB21" s="4"/>
      <c r="AC21" s="4"/>
      <c r="AD21" s="4"/>
      <c r="AE21" s="4"/>
      <c r="AF21" s="4"/>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row>
    <row r="22" spans="1:210" x14ac:dyDescent="0.15">
      <c r="A22" t="s">
        <v>37</v>
      </c>
      <c r="B22" s="17" t="s">
        <v>38</v>
      </c>
      <c r="C22" s="4">
        <v>11.252692</v>
      </c>
      <c r="D22" s="4">
        <v>11.275924000000002</v>
      </c>
      <c r="E22" s="4">
        <v>12.019366</v>
      </c>
      <c r="F22" s="4">
        <v>13.234522999999999</v>
      </c>
      <c r="G22" s="4">
        <v>13.996646</v>
      </c>
      <c r="H22" s="4">
        <v>15.686268</v>
      </c>
      <c r="I22" s="4">
        <v>16.289114999999999</v>
      </c>
      <c r="J22" s="4">
        <v>16.755383000000002</v>
      </c>
      <c r="K22" s="4">
        <v>17.052782999999998</v>
      </c>
      <c r="L22" s="4">
        <v>18.223161999999999</v>
      </c>
      <c r="M22" s="4">
        <v>18.919692999999999</v>
      </c>
      <c r="N22" s="4">
        <v>19.980763</v>
      </c>
      <c r="O22" s="4">
        <v>21.771356000000001</v>
      </c>
      <c r="P22" s="4">
        <v>21.643288000000002</v>
      </c>
      <c r="Q22" s="4">
        <v>19.187161</v>
      </c>
      <c r="R22" s="4">
        <v>21.742263999999999</v>
      </c>
      <c r="S22" s="4">
        <v>23.292916000000002</v>
      </c>
      <c r="T22" s="4">
        <v>22.982142</v>
      </c>
      <c r="U22" s="4">
        <v>22.865607000000001</v>
      </c>
      <c r="V22" s="4">
        <v>23.449000000000002</v>
      </c>
      <c r="W22" s="4">
        <v>24.456</v>
      </c>
      <c r="X22" s="4">
        <v>25.235739000000002</v>
      </c>
      <c r="Y22" s="4">
        <v>26.580895000000002</v>
      </c>
      <c r="Z22" s="4">
        <v>27.117170999999999</v>
      </c>
      <c r="AA22" s="4">
        <f t="shared" si="1"/>
        <v>1.6945327594810953</v>
      </c>
      <c r="AB22" s="4"/>
      <c r="AC22" s="4"/>
      <c r="AD22" s="4"/>
      <c r="AE22" s="4"/>
      <c r="AF22" s="4"/>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row>
    <row r="23" spans="1:210" x14ac:dyDescent="0.15">
      <c r="A23" t="s">
        <v>39</v>
      </c>
      <c r="B23" s="17" t="s">
        <v>40</v>
      </c>
      <c r="C23" s="4">
        <v>25.375083</v>
      </c>
      <c r="D23" s="4">
        <v>24.012108000000001</v>
      </c>
      <c r="E23" s="4">
        <v>26.052754</v>
      </c>
      <c r="F23" s="4">
        <v>28.136859000000001</v>
      </c>
      <c r="G23" s="4">
        <v>28.606532999999999</v>
      </c>
      <c r="H23" s="4">
        <v>33.340137999999996</v>
      </c>
      <c r="I23" s="4">
        <v>32.097141999999998</v>
      </c>
      <c r="J23" s="4">
        <v>32.370154999999997</v>
      </c>
      <c r="K23" s="4">
        <v>32.391998000000001</v>
      </c>
      <c r="L23" s="4">
        <v>35.810722999999996</v>
      </c>
      <c r="M23" s="4">
        <v>36.725709999999999</v>
      </c>
      <c r="N23" s="4">
        <v>40.591434999999997</v>
      </c>
      <c r="O23" s="4">
        <v>42.751633999999996</v>
      </c>
      <c r="P23" s="4">
        <v>40.436118</v>
      </c>
      <c r="Q23" s="4">
        <v>30.224249</v>
      </c>
      <c r="R23" s="4">
        <v>34.153587000000002</v>
      </c>
      <c r="S23" s="4">
        <v>36.525570000000002</v>
      </c>
      <c r="T23" s="4">
        <v>35.022281999999997</v>
      </c>
      <c r="U23" s="4">
        <v>35.532305999999998</v>
      </c>
      <c r="V23" s="4">
        <v>35.701000000000001</v>
      </c>
      <c r="W23" s="4">
        <v>36.918999999999997</v>
      </c>
      <c r="X23" s="4">
        <v>36.669198999999999</v>
      </c>
      <c r="Y23" s="4">
        <v>38.217963000000005</v>
      </c>
      <c r="Z23" s="4">
        <v>39.679677000000005</v>
      </c>
      <c r="AA23" s="4">
        <f t="shared" si="1"/>
        <v>1.1463048833211191</v>
      </c>
      <c r="AB23" s="4"/>
      <c r="AC23" s="4"/>
      <c r="AD23" s="4"/>
      <c r="AE23" s="4"/>
      <c r="AF23" s="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row>
    <row r="24" spans="1:210" x14ac:dyDescent="0.15">
      <c r="A24" t="s">
        <v>41</v>
      </c>
      <c r="B24" s="17" t="s">
        <v>42</v>
      </c>
      <c r="C24" s="4">
        <v>7.6016319999999995</v>
      </c>
      <c r="D24" s="4">
        <v>8.1181950000000001</v>
      </c>
      <c r="E24" s="4">
        <v>8.8680609999999991</v>
      </c>
      <c r="F24" s="4">
        <v>9.8966609999999999</v>
      </c>
      <c r="G24" s="4">
        <v>11.089144000000001</v>
      </c>
      <c r="H24" s="4">
        <v>13.509334000000001</v>
      </c>
      <c r="I24" s="4">
        <v>14.222227999999999</v>
      </c>
      <c r="J24" s="4">
        <v>14.552318999999999</v>
      </c>
      <c r="K24" s="4">
        <v>14.875933000000002</v>
      </c>
      <c r="L24" s="4">
        <v>16.092382999999998</v>
      </c>
      <c r="M24" s="4">
        <v>17.437549000000001</v>
      </c>
      <c r="N24" s="4">
        <v>17.978387999999999</v>
      </c>
      <c r="O24" s="4">
        <v>19.031098999999998</v>
      </c>
      <c r="P24" s="4">
        <v>19.146796999999999</v>
      </c>
      <c r="Q24" s="4">
        <v>18.313905999999999</v>
      </c>
      <c r="R24" s="4">
        <v>20.375689999999999</v>
      </c>
      <c r="S24" s="4">
        <v>22.011213999999999</v>
      </c>
      <c r="T24" s="4">
        <v>22.272669</v>
      </c>
      <c r="U24" s="4">
        <v>23.275341000000001</v>
      </c>
      <c r="V24" s="4">
        <v>25.849</v>
      </c>
      <c r="W24" s="4">
        <v>27.873999999999999</v>
      </c>
      <c r="X24" s="4">
        <v>29.712061000000002</v>
      </c>
      <c r="Y24" s="4">
        <v>31.301631</v>
      </c>
      <c r="Z24" s="4">
        <v>32.312874999999998</v>
      </c>
      <c r="AA24" s="4">
        <f t="shared" si="1"/>
        <v>2.3170373165694178</v>
      </c>
      <c r="AB24" s="4"/>
      <c r="AC24" s="4"/>
      <c r="AD24" s="4"/>
      <c r="AE24" s="4"/>
      <c r="AF24" s="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row>
    <row r="25" spans="1:210" x14ac:dyDescent="0.15">
      <c r="A25" t="s">
        <v>43</v>
      </c>
      <c r="B25" s="17" t="s">
        <v>44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row>
    <row r="26" spans="1:210" x14ac:dyDescent="0.15">
      <c r="A26" t="s">
        <v>45</v>
      </c>
      <c r="B26" s="17" t="s">
        <v>46</v>
      </c>
      <c r="C26" s="4">
        <v>46.388131000000001</v>
      </c>
      <c r="D26" s="4">
        <v>49.729235000000003</v>
      </c>
      <c r="E26" s="4">
        <v>54.296619</v>
      </c>
      <c r="F26" s="4">
        <v>59.891546999999996</v>
      </c>
      <c r="G26" s="4">
        <v>61.133057000000001</v>
      </c>
      <c r="H26" s="4">
        <v>68.956528000000006</v>
      </c>
      <c r="I26" s="4">
        <v>74.469071</v>
      </c>
      <c r="J26" s="4">
        <v>76.040021999999993</v>
      </c>
      <c r="K26" s="4">
        <v>77.465486999999996</v>
      </c>
      <c r="L26" s="4">
        <v>80.042910000000006</v>
      </c>
      <c r="M26" s="4">
        <v>84.191808999999992</v>
      </c>
      <c r="N26" s="4">
        <v>89.511809999999997</v>
      </c>
      <c r="O26" s="4">
        <v>95.409089999999992</v>
      </c>
      <c r="P26" s="4">
        <v>97.776513999999992</v>
      </c>
      <c r="Q26" s="4">
        <v>93.609734000000003</v>
      </c>
      <c r="R26" s="4">
        <v>101.353857</v>
      </c>
      <c r="S26" s="4">
        <v>106.98908900000001</v>
      </c>
      <c r="T26" s="4">
        <v>113.20411999999999</v>
      </c>
      <c r="U26" s="4">
        <v>125.240943</v>
      </c>
      <c r="V26" s="4">
        <v>138.245</v>
      </c>
      <c r="W26" s="4">
        <v>153.21199999999999</v>
      </c>
      <c r="X26" s="4">
        <v>156.720596</v>
      </c>
      <c r="Y26" s="4">
        <v>158.41499100000001</v>
      </c>
      <c r="Z26" s="4">
        <v>155.027005</v>
      </c>
      <c r="AA26" s="4"/>
      <c r="AB26" s="4"/>
      <c r="AC26" s="4"/>
      <c r="AD26" s="4"/>
      <c r="AE26" s="4"/>
      <c r="AF26" s="4"/>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row>
    <row r="27" spans="1:210" x14ac:dyDescent="0.15">
      <c r="A27" t="s">
        <v>47</v>
      </c>
      <c r="B27" s="17" t="s">
        <v>48</v>
      </c>
      <c r="C27" s="4">
        <v>27.131171999999999</v>
      </c>
      <c r="D27" s="4">
        <v>27.048115000000003</v>
      </c>
      <c r="E27" s="4">
        <v>28.392088999999999</v>
      </c>
      <c r="F27" s="4">
        <v>30.393347000000002</v>
      </c>
      <c r="G27" s="4">
        <v>29.916696999999999</v>
      </c>
      <c r="H27" s="4">
        <v>34.067122000000005</v>
      </c>
      <c r="I27" s="4">
        <v>36.232472999999999</v>
      </c>
      <c r="J27" s="4">
        <v>35.124788000000002</v>
      </c>
      <c r="K27" s="4">
        <v>35.485692999999998</v>
      </c>
      <c r="L27" s="4">
        <v>37.528267</v>
      </c>
      <c r="M27" s="4">
        <v>38.652148999999994</v>
      </c>
      <c r="N27" s="4">
        <v>40.899964999999995</v>
      </c>
      <c r="O27" s="4">
        <v>42.655620000000006</v>
      </c>
      <c r="P27" s="4">
        <v>42.739277000000001</v>
      </c>
      <c r="Q27" s="4">
        <v>37.598625999999996</v>
      </c>
      <c r="R27" s="4">
        <v>41.284205999999998</v>
      </c>
      <c r="S27" s="4">
        <v>42.889247000000005</v>
      </c>
      <c r="T27" s="4">
        <v>44.350351000000003</v>
      </c>
      <c r="U27" s="4">
        <v>48.186073999999998</v>
      </c>
      <c r="V27" s="4">
        <v>50.856999999999999</v>
      </c>
      <c r="W27" s="4">
        <v>53.188000000000002</v>
      </c>
      <c r="X27" s="4">
        <v>54.317008999999999</v>
      </c>
      <c r="Y27" s="4">
        <v>55.917137000000004</v>
      </c>
      <c r="Z27" s="4">
        <v>56.225531000000004</v>
      </c>
      <c r="AA27" s="4"/>
      <c r="AB27" s="4"/>
      <c r="AC27" s="4"/>
      <c r="AD27" s="4"/>
      <c r="AE27" s="4"/>
      <c r="AF27" s="4"/>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row>
    <row r="28" spans="1:210" x14ac:dyDescent="0.15">
      <c r="A28" t="s">
        <v>49</v>
      </c>
      <c r="B28" s="17" t="s">
        <v>50</v>
      </c>
      <c r="C28" s="4">
        <v>3.601575</v>
      </c>
      <c r="D28" s="4">
        <v>3.6511399999999998</v>
      </c>
      <c r="E28" s="4">
        <v>3.9480650000000002</v>
      </c>
      <c r="F28" s="4">
        <v>4.0235900000000004</v>
      </c>
      <c r="G28" s="4">
        <v>3.8677519999999999</v>
      </c>
      <c r="H28" s="4">
        <v>4.4680990000000005</v>
      </c>
      <c r="I28" s="4">
        <v>6.0972089999999994</v>
      </c>
      <c r="J28" s="4">
        <v>6.44062</v>
      </c>
      <c r="K28" s="4">
        <v>6.7082619999999995</v>
      </c>
      <c r="L28" s="4">
        <v>6.386323</v>
      </c>
      <c r="M28" s="4">
        <v>6.0835159999999995</v>
      </c>
      <c r="N28" s="4">
        <v>6.4397600000000006</v>
      </c>
      <c r="O28" s="4">
        <v>6.8832930000000001</v>
      </c>
      <c r="P28" s="4">
        <v>6.4258160000000002</v>
      </c>
      <c r="Q28" s="4">
        <v>6.5933140000000003</v>
      </c>
      <c r="R28" s="4">
        <v>6.5019150000000003</v>
      </c>
      <c r="S28" s="4">
        <v>5.4565939999999999</v>
      </c>
      <c r="T28" s="4">
        <v>6.5732499999999998</v>
      </c>
      <c r="U28" s="4">
        <v>6.992496</v>
      </c>
      <c r="V28" s="4">
        <v>8.6539999999999999</v>
      </c>
      <c r="W28" s="4">
        <v>9.7750000000000004</v>
      </c>
      <c r="X28" s="4">
        <v>9.8338250000000009</v>
      </c>
      <c r="Y28" s="4">
        <v>9.2415339999999997</v>
      </c>
      <c r="Z28" s="4">
        <v>8.6341809999999999</v>
      </c>
      <c r="AA28" s="4"/>
      <c r="AB28" s="4"/>
      <c r="AC28" s="4"/>
      <c r="AD28" s="4"/>
      <c r="AE28" s="4"/>
      <c r="AF28" s="4"/>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row>
    <row r="29" spans="1:210" x14ac:dyDescent="0.15">
      <c r="A29" t="s">
        <v>51</v>
      </c>
      <c r="B29" s="17" t="s">
        <v>52</v>
      </c>
      <c r="C29" s="4">
        <v>23.809276999999998</v>
      </c>
      <c r="D29" s="4">
        <v>23.654526000000001</v>
      </c>
      <c r="E29" s="4">
        <v>24.670589</v>
      </c>
      <c r="F29" s="4">
        <v>26.684232000000002</v>
      </c>
      <c r="G29" s="4">
        <v>26.393615</v>
      </c>
      <c r="H29" s="4">
        <v>29.967268000000001</v>
      </c>
      <c r="I29" s="4">
        <v>30.046157000000001</v>
      </c>
      <c r="J29" s="4">
        <v>28.415406999999998</v>
      </c>
      <c r="K29" s="4">
        <v>28.43713</v>
      </c>
      <c r="L29" s="4">
        <v>31.028397000000002</v>
      </c>
      <c r="M29" s="4">
        <v>32.542907999999997</v>
      </c>
      <c r="N29" s="4">
        <v>34.432814</v>
      </c>
      <c r="O29" s="4">
        <v>35.739685999999999</v>
      </c>
      <c r="P29" s="4">
        <v>36.286017999999999</v>
      </c>
      <c r="Q29" s="4">
        <v>30.996114000000002</v>
      </c>
      <c r="R29" s="4">
        <v>34.786676</v>
      </c>
      <c r="S29" s="4">
        <v>37.451029999999996</v>
      </c>
      <c r="T29" s="4">
        <v>37.784739000000002</v>
      </c>
      <c r="U29" s="4">
        <v>41.201205000000002</v>
      </c>
      <c r="V29" s="4">
        <v>42.203000000000003</v>
      </c>
      <c r="W29" s="4">
        <v>43.412999999999997</v>
      </c>
      <c r="X29" s="4">
        <v>44.483080999999999</v>
      </c>
      <c r="Y29" s="4">
        <v>46.700805000000003</v>
      </c>
      <c r="Z29" s="4">
        <v>47.626486</v>
      </c>
      <c r="AA29" s="4"/>
      <c r="AB29" s="4"/>
      <c r="AC29" s="4"/>
      <c r="AD29" s="4"/>
      <c r="AE29" s="4"/>
      <c r="AF29" s="4"/>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row>
    <row r="30" spans="1:210" x14ac:dyDescent="0.15">
      <c r="A30" t="s">
        <v>53</v>
      </c>
      <c r="B30" s="17" t="s">
        <v>54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row>
    <row r="31" spans="1:210" x14ac:dyDescent="0.15">
      <c r="A31" t="s">
        <v>55</v>
      </c>
      <c r="B31" s="17" t="s">
        <v>56</v>
      </c>
      <c r="C31" s="4">
        <v>4.3428839999999997</v>
      </c>
      <c r="D31" s="4">
        <v>4.1909150000000004</v>
      </c>
      <c r="E31" s="4">
        <v>4.5520969999999998</v>
      </c>
      <c r="F31" s="4">
        <v>4.9883860000000002</v>
      </c>
      <c r="G31" s="4">
        <v>5.3679639999999997</v>
      </c>
      <c r="H31" s="4">
        <v>6.3579140000000001</v>
      </c>
      <c r="I31" s="4">
        <v>7.1840640000000002</v>
      </c>
      <c r="J31" s="4">
        <v>7.7222400000000002</v>
      </c>
      <c r="K31" s="4">
        <v>7.3843170000000002</v>
      </c>
      <c r="L31" s="4">
        <v>7.5259229999999997</v>
      </c>
      <c r="M31" s="4">
        <v>8.3854579999999999</v>
      </c>
      <c r="N31" s="4">
        <v>8.649343</v>
      </c>
      <c r="O31" s="4">
        <v>9.3132639999999984</v>
      </c>
      <c r="P31" s="4">
        <v>9.2608240000000013</v>
      </c>
      <c r="Q31" s="4">
        <v>9.6651710000000008</v>
      </c>
      <c r="R31" s="4">
        <v>9.3830040000000015</v>
      </c>
      <c r="S31" s="4">
        <v>11.96965</v>
      </c>
      <c r="T31" s="4">
        <v>13.959949</v>
      </c>
      <c r="U31" s="4">
        <v>16.711168000000001</v>
      </c>
      <c r="V31" s="4">
        <v>17.613</v>
      </c>
      <c r="W31" s="4">
        <v>18.446000000000002</v>
      </c>
      <c r="X31" s="4">
        <v>19.688554</v>
      </c>
      <c r="Y31" s="4">
        <v>20.863276999999997</v>
      </c>
      <c r="Z31" s="4">
        <v>21.416719000000001</v>
      </c>
      <c r="AA31" s="4"/>
      <c r="AB31" s="4"/>
      <c r="AC31" s="4"/>
      <c r="AD31" s="4"/>
      <c r="AE31" s="4"/>
      <c r="AF31" s="4"/>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row>
    <row r="32" spans="1:210" x14ac:dyDescent="0.15">
      <c r="A32" t="s">
        <v>57</v>
      </c>
      <c r="B32" s="17" t="s">
        <v>58</v>
      </c>
      <c r="C32" s="4">
        <v>4.7424620000000006</v>
      </c>
      <c r="D32" s="4">
        <v>4.5156729999999996</v>
      </c>
      <c r="E32" s="4">
        <v>4.5937760000000001</v>
      </c>
      <c r="F32" s="4">
        <v>4.6421760000000001</v>
      </c>
      <c r="G32" s="4">
        <v>4.7755929999999998</v>
      </c>
      <c r="H32" s="4">
        <v>5.2526019999999995</v>
      </c>
      <c r="I32" s="4">
        <v>5.3433280000000005</v>
      </c>
      <c r="J32" s="4">
        <v>5.4525429999999995</v>
      </c>
      <c r="K32" s="4">
        <v>5.2220360000000001</v>
      </c>
      <c r="L32" s="4">
        <v>5.1793950000000004</v>
      </c>
      <c r="M32" s="4">
        <v>5.3365320000000001</v>
      </c>
      <c r="N32" s="4">
        <v>5.0849669999999998</v>
      </c>
      <c r="O32" s="4">
        <v>5.2808890000000002</v>
      </c>
      <c r="P32" s="4">
        <v>5.3230020000000007</v>
      </c>
      <c r="Q32" s="4">
        <v>4.854457</v>
      </c>
      <c r="R32" s="4">
        <v>5.0403199999999995</v>
      </c>
      <c r="S32" s="4">
        <v>5.1048070000000001</v>
      </c>
      <c r="T32" s="4">
        <v>5.2033130000000005</v>
      </c>
      <c r="U32" s="4">
        <v>5.745349</v>
      </c>
      <c r="V32" s="4">
        <v>5.3810000000000002</v>
      </c>
      <c r="W32" s="4">
        <v>5.2110000000000003</v>
      </c>
      <c r="X32" s="4">
        <v>5.284154</v>
      </c>
      <c r="Y32" s="4">
        <v>5.0358789999999996</v>
      </c>
      <c r="Z32" s="4">
        <v>4.8627549999999999</v>
      </c>
      <c r="AA32" s="4"/>
      <c r="AB32" s="4"/>
      <c r="AC32" s="4"/>
      <c r="AD32" s="4"/>
      <c r="AE32" s="4"/>
      <c r="AF32" s="4"/>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row>
    <row r="33" spans="1:210" x14ac:dyDescent="0.15">
      <c r="A33" t="s">
        <v>59</v>
      </c>
      <c r="B33" s="17" t="s">
        <v>60</v>
      </c>
      <c r="C33" s="4">
        <v>7.3399000000000006E-2</v>
      </c>
      <c r="D33" s="4">
        <v>7.8843999999999997E-2</v>
      </c>
      <c r="E33" s="4">
        <v>0.15159600000000001</v>
      </c>
      <c r="F33" s="4">
        <v>0.23812799999999998</v>
      </c>
      <c r="G33" s="4">
        <v>0.30775000000000002</v>
      </c>
      <c r="H33" s="4">
        <v>0.48993700000000001</v>
      </c>
      <c r="I33" s="4">
        <v>0.70911599999999997</v>
      </c>
      <c r="J33" s="4">
        <v>0.77767799999999998</v>
      </c>
      <c r="K33" s="4">
        <v>0.76705200000000007</v>
      </c>
      <c r="L33" s="4">
        <v>0.69314200000000004</v>
      </c>
      <c r="M33" s="4">
        <v>0.78891800000000001</v>
      </c>
      <c r="N33" s="4">
        <v>0.83547400000000005</v>
      </c>
      <c r="O33" s="4">
        <v>0.97968600000000006</v>
      </c>
      <c r="P33" s="4">
        <v>1.0775899999999998</v>
      </c>
      <c r="Q33" s="4">
        <v>1.3734300000000002</v>
      </c>
      <c r="R33" s="4">
        <v>1.485042</v>
      </c>
      <c r="S33" s="4">
        <v>1.5770309999999998</v>
      </c>
      <c r="T33" s="4">
        <v>2.4377930000000001</v>
      </c>
      <c r="U33" s="4">
        <v>3.0873059999999999</v>
      </c>
      <c r="V33" s="4">
        <v>3.8370000000000002</v>
      </c>
      <c r="W33" s="4">
        <v>4.1710000000000003</v>
      </c>
      <c r="X33" s="4">
        <v>4.6255449999999998</v>
      </c>
      <c r="Y33" s="4">
        <v>3.700231</v>
      </c>
      <c r="Z33" s="4">
        <v>3.8451869999999997</v>
      </c>
      <c r="AA33" s="4"/>
      <c r="AB33" s="4"/>
      <c r="AC33" s="4"/>
      <c r="AD33" s="4"/>
      <c r="AE33" s="4"/>
      <c r="AF33" s="4"/>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row>
    <row r="34" spans="1:210" x14ac:dyDescent="0.15">
      <c r="A34" t="s">
        <v>61</v>
      </c>
      <c r="B34" s="17" t="s">
        <v>62</v>
      </c>
      <c r="C34" s="4">
        <v>0.487817</v>
      </c>
      <c r="D34" s="4">
        <v>0.50188200000000005</v>
      </c>
      <c r="E34" s="4">
        <v>0.62592300000000001</v>
      </c>
      <c r="F34" s="4">
        <v>0.83077000000000001</v>
      </c>
      <c r="G34" s="4">
        <v>0.97061600000000003</v>
      </c>
      <c r="H34" s="4">
        <v>1.2494700000000001</v>
      </c>
      <c r="I34" s="4">
        <v>1.6700679999999999</v>
      </c>
      <c r="J34" s="4">
        <v>2.051088</v>
      </c>
      <c r="K34" s="4">
        <v>1.907956</v>
      </c>
      <c r="L34" s="4">
        <v>2.2661669999999998</v>
      </c>
      <c r="M34" s="4">
        <v>2.925211</v>
      </c>
      <c r="N34" s="4">
        <v>3.39073</v>
      </c>
      <c r="O34" s="4">
        <v>3.6824889999999999</v>
      </c>
      <c r="P34" s="4">
        <v>3.3893230000000001</v>
      </c>
      <c r="Q34" s="4">
        <v>3.7342910000000002</v>
      </c>
      <c r="R34" s="4">
        <v>3.0269690000000002</v>
      </c>
      <c r="S34" s="4">
        <v>5.7105249999999996</v>
      </c>
      <c r="T34" s="4">
        <v>6.4042510000000004</v>
      </c>
      <c r="U34" s="4">
        <v>7.9219859999999995</v>
      </c>
      <c r="V34" s="4">
        <v>8.3949999999999996</v>
      </c>
      <c r="W34" s="4">
        <v>9.0640000000000001</v>
      </c>
      <c r="X34" s="4">
        <v>9.7775449999999999</v>
      </c>
      <c r="Y34" s="4">
        <v>12.050120999999999</v>
      </c>
      <c r="Z34" s="4">
        <v>12.616790000000002</v>
      </c>
      <c r="AA34" s="4"/>
      <c r="AB34" s="4"/>
      <c r="AC34" s="4"/>
      <c r="AD34" s="4"/>
      <c r="AE34" s="4"/>
      <c r="AF34" s="4"/>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row>
    <row r="35" spans="1:210" x14ac:dyDescent="0.15">
      <c r="A35" t="s">
        <v>63</v>
      </c>
      <c r="B35" s="17" t="s">
        <v>64</v>
      </c>
      <c r="C35" s="4">
        <v>3.4908459999999999</v>
      </c>
      <c r="D35" s="4">
        <v>3.3367900000000001</v>
      </c>
      <c r="E35" s="4">
        <v>3.3783380000000003</v>
      </c>
      <c r="F35" s="4">
        <v>4.0483169999999999</v>
      </c>
      <c r="G35" s="4">
        <v>4.0168299999999997</v>
      </c>
      <c r="H35" s="4">
        <v>4.2787319999999998</v>
      </c>
      <c r="I35" s="4">
        <v>4.5921690000000002</v>
      </c>
      <c r="J35" s="4">
        <v>5.2125510000000004</v>
      </c>
      <c r="K35" s="4">
        <v>4.7835159999999997</v>
      </c>
      <c r="L35" s="4">
        <v>5.2741450000000007</v>
      </c>
      <c r="M35" s="4">
        <v>5.1910980000000002</v>
      </c>
      <c r="N35" s="4">
        <v>4.7764049999999996</v>
      </c>
      <c r="O35" s="4">
        <v>4.2440800000000003</v>
      </c>
      <c r="P35" s="4">
        <v>4.2061739999999999</v>
      </c>
      <c r="Q35" s="4">
        <v>3.5891930000000003</v>
      </c>
      <c r="R35" s="4">
        <v>4.0453380000000001</v>
      </c>
      <c r="S35" s="4">
        <v>4.9059679999999997</v>
      </c>
      <c r="T35" s="4">
        <v>4.8145090000000001</v>
      </c>
      <c r="U35" s="4">
        <v>5.2655290000000008</v>
      </c>
      <c r="V35" s="4">
        <v>5.36</v>
      </c>
      <c r="W35" s="4">
        <v>6.0430000000000001</v>
      </c>
      <c r="X35" s="4">
        <v>5.9578320000000007</v>
      </c>
      <c r="Y35" s="4">
        <v>5.904744</v>
      </c>
      <c r="Z35" s="4">
        <v>6.0191059999999998</v>
      </c>
      <c r="AA35" s="4"/>
      <c r="AB35" s="4"/>
      <c r="AC35" s="4"/>
      <c r="AD35" s="4"/>
      <c r="AE35" s="4"/>
      <c r="AF35" s="4"/>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row>
    <row r="36" spans="1:210" x14ac:dyDescent="0.15">
      <c r="A36" t="s">
        <v>65</v>
      </c>
      <c r="B36" s="17" t="s">
        <v>66</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row>
    <row r="37" spans="1:210" x14ac:dyDescent="0.15">
      <c r="A37" t="s">
        <v>67</v>
      </c>
      <c r="B37" s="17" t="s">
        <v>68</v>
      </c>
      <c r="C37" s="4">
        <v>13.004629999999999</v>
      </c>
      <c r="D37" s="4">
        <v>16.011554</v>
      </c>
      <c r="E37" s="4">
        <v>18.451774</v>
      </c>
      <c r="F37" s="4">
        <v>20.733998</v>
      </c>
      <c r="G37" s="4">
        <v>21.771948999999999</v>
      </c>
      <c r="H37" s="4">
        <v>24.076985000000001</v>
      </c>
      <c r="I37" s="4">
        <v>26.137262999999997</v>
      </c>
      <c r="J37" s="4">
        <v>26.996698000000002</v>
      </c>
      <c r="K37" s="4">
        <v>28.956015000000001</v>
      </c>
      <c r="L37" s="4">
        <v>28.786089</v>
      </c>
      <c r="M37" s="4">
        <v>30.716082999999998</v>
      </c>
      <c r="N37" s="4">
        <v>33.936961000000004</v>
      </c>
      <c r="O37" s="4">
        <v>37.80086</v>
      </c>
      <c r="P37" s="4">
        <v>40.071623000000002</v>
      </c>
      <c r="Q37" s="4">
        <v>41.136249999999997</v>
      </c>
      <c r="R37" s="4">
        <v>44.945841000000001</v>
      </c>
      <c r="S37" s="4">
        <v>45.156252000000002</v>
      </c>
      <c r="T37" s="4">
        <v>47.575682999999998</v>
      </c>
      <c r="U37" s="4">
        <v>51.941315000000003</v>
      </c>
      <c r="V37" s="4">
        <v>61.045999999999999</v>
      </c>
      <c r="W37" s="4">
        <v>72.504000000000005</v>
      </c>
      <c r="X37" s="4">
        <v>73.612354999999994</v>
      </c>
      <c r="Y37" s="4">
        <v>72.703072000000006</v>
      </c>
      <c r="Z37" s="4">
        <v>68.594632000000004</v>
      </c>
      <c r="AA37" s="4"/>
      <c r="AB37" s="4"/>
      <c r="AC37" s="4"/>
      <c r="AD37" s="4"/>
      <c r="AE37" s="4"/>
      <c r="AF37" s="4"/>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row>
    <row r="38" spans="1:210" x14ac:dyDescent="0.15">
      <c r="A38" t="s">
        <v>69</v>
      </c>
      <c r="B38" s="17" t="s">
        <v>70</v>
      </c>
      <c r="C38" s="4">
        <v>6.9876890000000005</v>
      </c>
      <c r="D38" s="4">
        <v>8.0219989999999992</v>
      </c>
      <c r="E38" s="4">
        <v>8.6870279999999998</v>
      </c>
      <c r="F38" s="4">
        <v>9.8620359999999998</v>
      </c>
      <c r="G38" s="4">
        <v>10.452862999999999</v>
      </c>
      <c r="H38" s="4">
        <v>11.346349</v>
      </c>
      <c r="I38" s="4">
        <v>12.978928</v>
      </c>
      <c r="J38" s="4">
        <v>13.442058000000001</v>
      </c>
      <c r="K38" s="4">
        <v>14.892621999999999</v>
      </c>
      <c r="L38" s="4">
        <v>12.668533</v>
      </c>
      <c r="M38" s="4">
        <v>13.260260000000001</v>
      </c>
      <c r="N38" s="4">
        <v>14.383295</v>
      </c>
      <c r="O38" s="4">
        <v>16.144563999999999</v>
      </c>
      <c r="P38" s="4">
        <v>15.659872</v>
      </c>
      <c r="Q38" s="4">
        <v>15.952399</v>
      </c>
      <c r="R38" s="4">
        <v>16.203763000000002</v>
      </c>
      <c r="S38" s="4">
        <v>14.731778</v>
      </c>
      <c r="T38" s="4">
        <v>16.019507000000001</v>
      </c>
      <c r="U38" s="4">
        <v>17.217821000000001</v>
      </c>
      <c r="V38" s="4">
        <v>19.934999999999999</v>
      </c>
      <c r="W38" s="4">
        <v>23.038</v>
      </c>
      <c r="X38" s="4">
        <v>24.803794999999997</v>
      </c>
      <c r="Y38" s="4">
        <v>25.553297999999998</v>
      </c>
      <c r="Z38" s="4">
        <v>24.457903999999999</v>
      </c>
      <c r="AA38" s="4"/>
      <c r="AB38" s="4"/>
      <c r="AC38" s="4"/>
      <c r="AD38" s="4"/>
      <c r="AE38" s="4"/>
      <c r="AF38" s="4"/>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row>
    <row r="39" spans="1:210" x14ac:dyDescent="0.15">
      <c r="A39" t="s">
        <v>71</v>
      </c>
      <c r="B39" s="17" t="s">
        <v>72</v>
      </c>
      <c r="C39" s="4">
        <v>2.4836520000000002</v>
      </c>
      <c r="D39" s="4">
        <v>2.6646480000000001</v>
      </c>
      <c r="E39" s="4">
        <v>2.7407550000000001</v>
      </c>
      <c r="F39" s="4">
        <v>2.945678</v>
      </c>
      <c r="G39" s="4">
        <v>2.873132</v>
      </c>
      <c r="H39" s="4">
        <v>3.002373</v>
      </c>
      <c r="I39" s="4">
        <v>3.380306</v>
      </c>
      <c r="J39" s="4">
        <v>3.6182289999999999</v>
      </c>
      <c r="K39" s="4">
        <v>3.6633789999999999</v>
      </c>
      <c r="L39" s="4">
        <v>3.538154</v>
      </c>
      <c r="M39" s="4">
        <v>3.406339</v>
      </c>
      <c r="N39" s="4">
        <v>3.8701060000000003</v>
      </c>
      <c r="O39" s="4">
        <v>3.9024559999999999</v>
      </c>
      <c r="P39" s="4">
        <v>4.0661709999999998</v>
      </c>
      <c r="Q39" s="4">
        <v>4.0078360000000002</v>
      </c>
      <c r="R39" s="4">
        <v>4.1176390000000005</v>
      </c>
      <c r="S39" s="4">
        <v>4.7221200000000003</v>
      </c>
      <c r="T39" s="4">
        <v>5.3065410000000002</v>
      </c>
      <c r="U39" s="4">
        <v>5.5927520000000008</v>
      </c>
      <c r="V39" s="4">
        <v>6.806</v>
      </c>
      <c r="W39" s="4">
        <v>8.4429999999999996</v>
      </c>
      <c r="X39" s="4">
        <v>8.3431060000000006</v>
      </c>
      <c r="Y39" s="4">
        <v>7.142042</v>
      </c>
      <c r="Z39" s="4">
        <v>6.8786710000000006</v>
      </c>
      <c r="AA39" s="4"/>
      <c r="AB39" s="4"/>
      <c r="AC39" s="4"/>
      <c r="AD39" s="4"/>
      <c r="AE39" s="4"/>
      <c r="AF39" s="4"/>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row>
    <row r="40" spans="1:210" x14ac:dyDescent="0.15">
      <c r="A40" t="s">
        <v>73</v>
      </c>
      <c r="B40" s="17" t="s">
        <v>74</v>
      </c>
      <c r="C40" s="4">
        <v>0.697017</v>
      </c>
      <c r="D40" s="4">
        <v>1.0904320000000001</v>
      </c>
      <c r="E40" s="4">
        <v>1.39964</v>
      </c>
      <c r="F40" s="4">
        <v>1.5000579999999999</v>
      </c>
      <c r="G40" s="4">
        <v>1.5083140000000002</v>
      </c>
      <c r="H40" s="4">
        <v>1.721479</v>
      </c>
      <c r="I40" s="4">
        <v>1.6466510000000001</v>
      </c>
      <c r="J40" s="4">
        <v>1.8651340000000001</v>
      </c>
      <c r="K40" s="4">
        <v>1.778516</v>
      </c>
      <c r="L40" s="4">
        <v>2.3102139999999998</v>
      </c>
      <c r="M40" s="4">
        <v>2.624117</v>
      </c>
      <c r="N40" s="4">
        <v>2.3687869999999998</v>
      </c>
      <c r="O40" s="4">
        <v>2.0793059999999999</v>
      </c>
      <c r="P40" s="4">
        <v>3.07348</v>
      </c>
      <c r="Q40" s="4">
        <v>2.9606370000000002</v>
      </c>
      <c r="R40" s="4">
        <v>3.1400129999999997</v>
      </c>
      <c r="S40" s="4">
        <v>3.5302029999999998</v>
      </c>
      <c r="T40" s="4">
        <v>3.9424760000000001</v>
      </c>
      <c r="U40" s="4">
        <v>4.0226109999999995</v>
      </c>
      <c r="V40" s="4">
        <v>4.2279999999999998</v>
      </c>
      <c r="W40" s="4">
        <v>4.9480000000000004</v>
      </c>
      <c r="X40" s="4">
        <v>5.7284730000000001</v>
      </c>
      <c r="Y40" s="4">
        <v>6.3137690000000006</v>
      </c>
      <c r="Z40" s="4">
        <v>6.341183</v>
      </c>
      <c r="AA40" s="4"/>
      <c r="AB40" s="4"/>
      <c r="AC40" s="4"/>
      <c r="AD40" s="4"/>
      <c r="AE40" s="4"/>
      <c r="AF40" s="4"/>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row>
    <row r="41" spans="1:210" x14ac:dyDescent="0.15">
      <c r="A41" t="s">
        <v>75</v>
      </c>
      <c r="B41" s="17" t="s">
        <v>76</v>
      </c>
      <c r="C41" s="4">
        <v>3.043946</v>
      </c>
      <c r="D41" s="4">
        <v>4.1794359999999999</v>
      </c>
      <c r="E41" s="4">
        <v>5.3972639999999998</v>
      </c>
      <c r="F41" s="4">
        <v>6.1795219999999995</v>
      </c>
      <c r="G41" s="4">
        <v>6.6838649999999999</v>
      </c>
      <c r="H41" s="4">
        <v>7.7442910000000005</v>
      </c>
      <c r="I41" s="4">
        <v>7.808357</v>
      </c>
      <c r="J41" s="4">
        <v>7.683338</v>
      </c>
      <c r="K41" s="4">
        <v>8.210941</v>
      </c>
      <c r="L41" s="4">
        <v>9.9708970000000008</v>
      </c>
      <c r="M41" s="4">
        <v>11.100982</v>
      </c>
      <c r="N41" s="4">
        <v>13.119275999999999</v>
      </c>
      <c r="O41" s="4">
        <v>15.60975</v>
      </c>
      <c r="P41" s="4">
        <v>17.112313999999998</v>
      </c>
      <c r="Q41" s="4">
        <v>18.116580000000003</v>
      </c>
      <c r="R41" s="4">
        <v>21.498493999999997</v>
      </c>
      <c r="S41" s="4">
        <v>22.210452</v>
      </c>
      <c r="T41" s="4">
        <v>22.282888</v>
      </c>
      <c r="U41" s="4">
        <v>25.103151</v>
      </c>
      <c r="V41" s="4">
        <v>30.077000000000002</v>
      </c>
      <c r="W41" s="4">
        <v>36.075000000000003</v>
      </c>
      <c r="X41" s="4">
        <v>34.814411999999997</v>
      </c>
      <c r="Y41" s="4">
        <v>33.823137000000003</v>
      </c>
      <c r="Z41" s="4">
        <v>31.079387000000001</v>
      </c>
      <c r="AA41" s="4"/>
      <c r="AB41" s="4"/>
      <c r="AC41" s="4"/>
      <c r="AD41" s="4"/>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row>
    <row r="42" spans="1:210" x14ac:dyDescent="0.15">
      <c r="A42" t="s">
        <v>77</v>
      </c>
      <c r="B42" s="17" t="s">
        <v>78</v>
      </c>
      <c r="C42" s="4">
        <v>0.48037400000000002</v>
      </c>
      <c r="D42" s="4">
        <v>0.65135600000000005</v>
      </c>
      <c r="E42" s="4">
        <v>0.84289000000000003</v>
      </c>
      <c r="F42" s="4">
        <v>0.89797099999999996</v>
      </c>
      <c r="G42" s="4">
        <v>0.891957</v>
      </c>
      <c r="H42" s="4">
        <v>1.076916</v>
      </c>
      <c r="I42" s="4">
        <v>1.063561</v>
      </c>
      <c r="J42" s="4">
        <v>1.1446529999999999</v>
      </c>
      <c r="K42" s="4">
        <v>1.159049</v>
      </c>
      <c r="L42" s="4">
        <v>1.4600550000000001</v>
      </c>
      <c r="M42" s="4">
        <v>1.597777</v>
      </c>
      <c r="N42" s="4">
        <v>1.676941</v>
      </c>
      <c r="O42" s="4">
        <v>1.8294239999999999</v>
      </c>
      <c r="P42" s="4">
        <v>1.9547950000000001</v>
      </c>
      <c r="Q42" s="4">
        <v>1.913254</v>
      </c>
      <c r="R42" s="4">
        <v>2.182407</v>
      </c>
      <c r="S42" s="4">
        <v>2.2293159999999999</v>
      </c>
      <c r="T42" s="4">
        <v>2.5344370000000001</v>
      </c>
      <c r="U42" s="4">
        <v>3.1134969999999997</v>
      </c>
      <c r="V42" s="4">
        <v>3.3690000000000002</v>
      </c>
      <c r="W42" s="4">
        <v>3.0310000000000001</v>
      </c>
      <c r="X42" s="4">
        <v>3.157416</v>
      </c>
      <c r="Y42" s="4">
        <v>3.1134949999999999</v>
      </c>
      <c r="Z42" s="4">
        <v>2.9533529999999999</v>
      </c>
      <c r="AA42" s="4"/>
      <c r="AB42" s="4"/>
      <c r="AC42" s="4"/>
      <c r="AD42" s="4"/>
      <c r="AE42" s="4"/>
      <c r="AF42" s="4"/>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row>
    <row r="43" spans="1:210" x14ac:dyDescent="0.15">
      <c r="A43" t="s">
        <v>79</v>
      </c>
      <c r="B43" s="17" t="s">
        <v>80</v>
      </c>
      <c r="C43" s="4">
        <v>0.26367499999999999</v>
      </c>
      <c r="D43" s="4">
        <v>0.317442</v>
      </c>
      <c r="E43" s="4">
        <v>0.32467200000000002</v>
      </c>
      <c r="F43" s="4">
        <v>0.31275799999999998</v>
      </c>
      <c r="G43" s="4">
        <v>0.30035600000000001</v>
      </c>
      <c r="H43" s="4">
        <v>0.336283</v>
      </c>
      <c r="I43" s="4">
        <v>0.31198399999999998</v>
      </c>
      <c r="J43" s="4">
        <v>0.40198200000000001</v>
      </c>
      <c r="K43" s="4">
        <v>0.41154800000000002</v>
      </c>
      <c r="L43" s="4">
        <v>0.51171600000000006</v>
      </c>
      <c r="M43" s="4">
        <v>0.49722000000000005</v>
      </c>
      <c r="N43" s="4">
        <v>0.52231399999999994</v>
      </c>
      <c r="O43" s="4">
        <v>0.54273199999999999</v>
      </c>
      <c r="P43" s="4">
        <v>0.62923699999999994</v>
      </c>
      <c r="Q43" s="4">
        <v>0.51200699999999999</v>
      </c>
      <c r="R43" s="4">
        <v>0.55614599999999992</v>
      </c>
      <c r="S43" s="4">
        <v>0.61363999999999996</v>
      </c>
      <c r="T43" s="4">
        <v>0.53826199999999991</v>
      </c>
      <c r="U43" s="4">
        <v>0.53107199999999999</v>
      </c>
      <c r="V43" s="4">
        <v>0.91300000000000003</v>
      </c>
      <c r="W43" s="4">
        <v>0.70899999999999996</v>
      </c>
      <c r="X43" s="4">
        <v>0.65592499999999998</v>
      </c>
      <c r="Y43" s="4">
        <v>0.80482200000000004</v>
      </c>
      <c r="Z43" s="4">
        <v>0.76665099999999997</v>
      </c>
      <c r="AA43" s="4"/>
      <c r="AB43" s="4"/>
      <c r="AC43" s="4"/>
      <c r="AD43" s="4"/>
      <c r="AE43" s="4"/>
      <c r="AF43" s="4"/>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row>
    <row r="44" spans="1:210" x14ac:dyDescent="0.15">
      <c r="A44" t="s">
        <v>81</v>
      </c>
      <c r="B44" s="17" t="s">
        <v>82</v>
      </c>
      <c r="C44" s="4">
        <v>0.23414500000000002</v>
      </c>
      <c r="D44" s="4">
        <v>0.34571300000000005</v>
      </c>
      <c r="E44" s="4">
        <v>0.51927800000000002</v>
      </c>
      <c r="F44" s="4">
        <v>0.58436399999999999</v>
      </c>
      <c r="G44" s="4">
        <v>0.592082</v>
      </c>
      <c r="H44" s="4">
        <v>0.74915200000000004</v>
      </c>
      <c r="I44" s="4">
        <v>0.76531799999999994</v>
      </c>
      <c r="J44" s="4">
        <v>0.74549300000000007</v>
      </c>
      <c r="K44" s="4">
        <v>0.75014899999999995</v>
      </c>
      <c r="L44" s="4">
        <v>0.9516079999999999</v>
      </c>
      <c r="M44" s="4">
        <v>1.1042650000000001</v>
      </c>
      <c r="N44" s="4">
        <v>1.1585219999999998</v>
      </c>
      <c r="O44" s="4">
        <v>1.2903260000000001</v>
      </c>
      <c r="P44" s="4">
        <v>1.3308979999999999</v>
      </c>
      <c r="Q44" s="4">
        <v>1.403243</v>
      </c>
      <c r="R44" s="4">
        <v>1.6276539999999999</v>
      </c>
      <c r="S44" s="4">
        <v>1.6189580000000001</v>
      </c>
      <c r="T44" s="4">
        <v>1.9971400000000001</v>
      </c>
      <c r="U44" s="4">
        <v>2.583348</v>
      </c>
      <c r="V44" s="4">
        <v>2.456</v>
      </c>
      <c r="W44" s="4">
        <v>2.3220000000000001</v>
      </c>
      <c r="X44" s="4">
        <v>2.500845</v>
      </c>
      <c r="Y44" s="4">
        <v>2.3074949999999999</v>
      </c>
      <c r="Z44" s="4">
        <v>2.185578</v>
      </c>
      <c r="AA44" s="4"/>
      <c r="AB44" s="4"/>
      <c r="AC44" s="4"/>
      <c r="AD44" s="4"/>
      <c r="AE44" s="4"/>
      <c r="AF44" s="4"/>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row>
    <row r="45" spans="1:210" x14ac:dyDescent="0.15">
      <c r="A45" t="s">
        <v>83</v>
      </c>
      <c r="B45" s="17" t="s">
        <v>84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row>
    <row r="46" spans="1:210" x14ac:dyDescent="0.15">
      <c r="A46" t="s">
        <v>85</v>
      </c>
      <c r="B46" s="17" t="s">
        <v>86</v>
      </c>
      <c r="C46" s="4">
        <v>0.13623400000000002</v>
      </c>
      <c r="D46" s="4">
        <v>0.13875699999999999</v>
      </c>
      <c r="E46" s="4">
        <v>0.13008500000000001</v>
      </c>
      <c r="F46" s="4">
        <v>0.193303</v>
      </c>
      <c r="G46" s="4">
        <v>0.16227900000000001</v>
      </c>
      <c r="H46" s="4">
        <v>0.13659499999999999</v>
      </c>
      <c r="I46" s="4">
        <v>0.20141999999999999</v>
      </c>
      <c r="J46" s="4">
        <v>0.21437600000000001</v>
      </c>
      <c r="K46" s="4">
        <v>0.25398900000000002</v>
      </c>
      <c r="L46" s="4">
        <v>0.267536</v>
      </c>
      <c r="M46" s="4">
        <v>0.28552100000000002</v>
      </c>
      <c r="N46" s="4">
        <v>0.28109400000000001</v>
      </c>
      <c r="O46" s="4">
        <v>0.205705</v>
      </c>
      <c r="P46" s="4">
        <v>0.23735200000000001</v>
      </c>
      <c r="Q46" s="4">
        <v>0.312305</v>
      </c>
      <c r="R46" s="4">
        <v>0.276111</v>
      </c>
      <c r="S46" s="4">
        <v>0.24429200000000001</v>
      </c>
      <c r="T46" s="4">
        <v>0.34160299999999999</v>
      </c>
      <c r="U46" s="4">
        <v>0.676172</v>
      </c>
      <c r="V46" s="4">
        <v>0.81699999999999995</v>
      </c>
      <c r="W46" s="4">
        <v>0.79400000000000004</v>
      </c>
      <c r="X46" s="4">
        <v>0.68799999999999994</v>
      </c>
      <c r="Y46" s="4">
        <v>0.84322600000000003</v>
      </c>
      <c r="Z46" s="4">
        <v>0.86811400000000005</v>
      </c>
      <c r="AA46" s="4"/>
      <c r="AB46" s="4"/>
      <c r="AC46" s="4"/>
      <c r="AD46" s="4"/>
      <c r="AE46" s="4"/>
      <c r="AF46" s="4"/>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row>
    <row r="47" spans="1:210" x14ac:dyDescent="0.15">
      <c r="A47" t="s">
        <v>87</v>
      </c>
      <c r="B47" s="17" t="s">
        <v>88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row>
    <row r="48" spans="1:210" x14ac:dyDescent="0.15">
      <c r="A48" t="s">
        <v>89</v>
      </c>
      <c r="B48" s="17" t="s">
        <v>90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row>
    <row r="49" spans="1:210" x14ac:dyDescent="0.15">
      <c r="A49" t="s">
        <v>91</v>
      </c>
      <c r="B49" s="17" t="s">
        <v>92</v>
      </c>
      <c r="C49" s="4">
        <v>0.13623400000000002</v>
      </c>
      <c r="D49" s="4">
        <v>0.13875699999999999</v>
      </c>
      <c r="E49" s="4">
        <v>0.13008500000000001</v>
      </c>
      <c r="F49" s="4">
        <v>0.193303</v>
      </c>
      <c r="G49" s="4">
        <v>0.16227900000000001</v>
      </c>
      <c r="H49" s="4">
        <v>0.13659499999999999</v>
      </c>
      <c r="I49" s="4">
        <v>0.20141999999999999</v>
      </c>
      <c r="J49" s="4">
        <v>0.21437600000000001</v>
      </c>
      <c r="K49" s="4">
        <v>0.25398900000000002</v>
      </c>
      <c r="L49" s="4">
        <v>0.267536</v>
      </c>
      <c r="M49" s="4">
        <v>0.28552100000000002</v>
      </c>
      <c r="N49" s="4">
        <v>0.28109400000000001</v>
      </c>
      <c r="O49" s="4">
        <v>0.205705</v>
      </c>
      <c r="P49" s="4">
        <v>0.23735200000000001</v>
      </c>
      <c r="Q49" s="4">
        <v>0.312305</v>
      </c>
      <c r="R49" s="4">
        <v>0.276111</v>
      </c>
      <c r="S49" s="4">
        <v>0.24429200000000001</v>
      </c>
      <c r="T49" s="4">
        <v>0.34160299999999999</v>
      </c>
      <c r="U49" s="4">
        <v>0.676172</v>
      </c>
      <c r="V49" s="4">
        <v>0.81699999999999995</v>
      </c>
      <c r="W49" s="4">
        <v>0.79400000000000004</v>
      </c>
      <c r="X49" s="4">
        <v>0.68799999999999994</v>
      </c>
      <c r="Y49" s="4">
        <v>0.84322600000000003</v>
      </c>
      <c r="Z49" s="4">
        <v>0.86811400000000005</v>
      </c>
      <c r="AA49" s="4"/>
      <c r="AB49" s="4"/>
      <c r="AC49" s="4"/>
      <c r="AD49" s="4"/>
      <c r="AE49" s="4"/>
      <c r="AF49" s="4"/>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row>
    <row r="50" spans="1:210" x14ac:dyDescent="0.15">
      <c r="A50" t="s">
        <v>93</v>
      </c>
      <c r="B50" s="17" t="s">
        <v>94</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row>
    <row r="51" spans="1:210" x14ac:dyDescent="0.15">
      <c r="A51" t="s">
        <v>95</v>
      </c>
      <c r="B51" s="17" t="s">
        <v>96</v>
      </c>
      <c r="C51" s="4">
        <v>20.446572</v>
      </c>
      <c r="D51" s="4">
        <v>22.257079000000001</v>
      </c>
      <c r="E51" s="4">
        <v>23.439026000000002</v>
      </c>
      <c r="F51" s="4">
        <v>25.103452000000001</v>
      </c>
      <c r="G51" s="4">
        <v>26.254905999999998</v>
      </c>
      <c r="H51" s="4">
        <v>28.537157999999998</v>
      </c>
      <c r="I51" s="4">
        <v>29.064880000000002</v>
      </c>
      <c r="J51" s="4">
        <v>28.309470000000001</v>
      </c>
      <c r="K51" s="4">
        <v>27.669515999999998</v>
      </c>
      <c r="L51" s="4">
        <v>26.659453000000003</v>
      </c>
      <c r="M51" s="4">
        <v>27.799669000000002</v>
      </c>
      <c r="N51" s="4">
        <v>27.911646000000001</v>
      </c>
      <c r="O51" s="4">
        <v>29.703447000000001</v>
      </c>
      <c r="P51" s="4">
        <v>29.121247</v>
      </c>
      <c r="Q51" s="4">
        <v>28.683696999999999</v>
      </c>
      <c r="R51" s="4">
        <v>30.518296999999997</v>
      </c>
      <c r="S51" s="4">
        <v>32.971824999999995</v>
      </c>
      <c r="T51" s="4">
        <v>31.460189999999997</v>
      </c>
      <c r="U51" s="4">
        <v>32.598080000000003</v>
      </c>
      <c r="V51" s="4">
        <v>37.530999999999999</v>
      </c>
      <c r="W51" s="4">
        <v>35.534999999999997</v>
      </c>
      <c r="X51" s="4">
        <v>36.508369000000002</v>
      </c>
      <c r="Y51" s="4">
        <v>36.408021999999995</v>
      </c>
      <c r="Z51" s="4">
        <v>38.281368999999998</v>
      </c>
      <c r="AA51" s="4"/>
      <c r="AB51" s="4"/>
      <c r="AC51" s="4"/>
      <c r="AD51" s="4"/>
      <c r="AE51" s="4"/>
      <c r="AF51" s="4"/>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row>
    <row r="52" spans="1:210" x14ac:dyDescent="0.15">
      <c r="A52" t="s">
        <v>97</v>
      </c>
      <c r="B52" s="17" t="s">
        <v>98</v>
      </c>
      <c r="C52" s="4">
        <v>-17.380366000000002</v>
      </c>
      <c r="D52" s="4">
        <v>-16.531883999999998</v>
      </c>
      <c r="E52" s="4">
        <v>-16.660854</v>
      </c>
      <c r="F52" s="4">
        <v>-15.994069999999999</v>
      </c>
      <c r="G52" s="4">
        <v>-14.822188000000001</v>
      </c>
      <c r="H52" s="4">
        <v>-15.073793</v>
      </c>
      <c r="I52" s="4">
        <v>-12.940657</v>
      </c>
      <c r="J52" s="4">
        <v>-12.273757</v>
      </c>
      <c r="K52" s="4">
        <v>-12.516589</v>
      </c>
      <c r="L52" s="4">
        <v>-13.374838</v>
      </c>
      <c r="M52" s="4">
        <v>-14.950002</v>
      </c>
      <c r="N52" s="4">
        <v>-15.347315</v>
      </c>
      <c r="O52" s="4">
        <v>-15.225735</v>
      </c>
      <c r="P52" s="4">
        <v>-15.460612999999999</v>
      </c>
      <c r="Q52" s="4">
        <v>-13.857595</v>
      </c>
      <c r="R52" s="4">
        <v>-14.240285</v>
      </c>
      <c r="S52" s="4">
        <v>-16.208438000000001</v>
      </c>
      <c r="T52" s="4">
        <v>-15.500227000000001</v>
      </c>
      <c r="U52" s="4">
        <v>-16.028666999999999</v>
      </c>
      <c r="V52" s="4">
        <v>-16.175999999999998</v>
      </c>
      <c r="W52" s="4">
        <v>-16.399999999999999</v>
      </c>
      <c r="X52" s="4">
        <v>-17.493466999999999</v>
      </c>
      <c r="Y52" s="4">
        <v>-18.413156000000001</v>
      </c>
      <c r="Z52" s="4">
        <v>-18.896749</v>
      </c>
      <c r="AA52" s="4"/>
      <c r="AB52" s="4"/>
      <c r="AC52" s="4"/>
      <c r="AD52" s="4"/>
      <c r="AE52" s="4"/>
      <c r="AF52" s="4"/>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row>
    <row r="53" spans="1:210" x14ac:dyDescent="0.15">
      <c r="A53" t="s">
        <v>99</v>
      </c>
      <c r="B53" s="17" t="s">
        <v>100</v>
      </c>
      <c r="C53" s="4">
        <v>286.732865</v>
      </c>
      <c r="D53" s="4">
        <v>293.74640500000004</v>
      </c>
      <c r="E53" s="4">
        <v>317.17416700000001</v>
      </c>
      <c r="F53" s="4">
        <v>354.91861899999998</v>
      </c>
      <c r="G53" s="4">
        <v>379.58823999999998</v>
      </c>
      <c r="H53" s="4">
        <v>437.86760600000002</v>
      </c>
      <c r="I53" s="4">
        <v>448.29687300000001</v>
      </c>
      <c r="J53" s="4">
        <v>457.01878000000005</v>
      </c>
      <c r="K53" s="4">
        <v>461.10281900000001</v>
      </c>
      <c r="L53" s="4">
        <v>489.70946600000002</v>
      </c>
      <c r="M53" s="4">
        <v>520.65983600000004</v>
      </c>
      <c r="N53" s="4">
        <v>549.82029599999998</v>
      </c>
      <c r="O53" s="4">
        <v>581.46591599999999</v>
      </c>
      <c r="P53" s="4">
        <v>588.99606900000003</v>
      </c>
      <c r="Q53" s="4">
        <v>533.89754900000003</v>
      </c>
      <c r="R53" s="4">
        <v>581.374775</v>
      </c>
      <c r="S53" s="4">
        <v>615.31194900000003</v>
      </c>
      <c r="T53" s="4">
        <v>616.544262</v>
      </c>
      <c r="U53" s="4">
        <v>631.45451800000001</v>
      </c>
      <c r="V53" s="4">
        <v>662.38800000000003</v>
      </c>
      <c r="W53" s="4">
        <v>701.45600000000002</v>
      </c>
      <c r="X53" s="4">
        <v>721.99962700000003</v>
      </c>
      <c r="Y53" s="4">
        <v>750.51145099999997</v>
      </c>
      <c r="Z53" s="4">
        <v>759.58664800000008</v>
      </c>
      <c r="AA53" s="4"/>
      <c r="AB53" s="4"/>
      <c r="AC53" s="4"/>
      <c r="AD53" s="4"/>
      <c r="AE53" s="4"/>
      <c r="AF53" s="4"/>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row>
    <row r="54" spans="1:210" x14ac:dyDescent="0.15">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row>
    <row r="55" spans="1:210" x14ac:dyDescent="0.15">
      <c r="B55" s="17" t="s">
        <v>105</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row>
    <row r="56" spans="1:210" x14ac:dyDescent="0.15">
      <c r="B56" s="17"/>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row>
    <row r="57" spans="1:210" x14ac:dyDescent="0.15">
      <c r="B57" s="17"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row>
    <row r="58" spans="1:210" x14ac:dyDescent="0.15">
      <c r="B58" s="1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row>
    <row r="59" spans="1:210" x14ac:dyDescent="0.15">
      <c r="B59" s="17"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row>
    <row r="60" spans="1:210" x14ac:dyDescent="0.15">
      <c r="B60" s="1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row>
    <row r="61" spans="1:210" x14ac:dyDescent="0.15">
      <c r="B61" s="1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row>
    <row r="62" spans="1:210" x14ac:dyDescent="0.15">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row>
    <row r="63" spans="1:210" x14ac:dyDescent="0.15">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row>
    <row r="64" spans="1:210" x14ac:dyDescent="0.15">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row>
    <row r="65" spans="2:210" x14ac:dyDescent="0.15">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row>
    <row r="66" spans="2:210" x14ac:dyDescent="0.15">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row>
    <row r="67" spans="2:210" x14ac:dyDescent="0.15">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row>
    <row r="68" spans="2:210" x14ac:dyDescent="0.15">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row>
    <row r="69" spans="2:210" x14ac:dyDescent="0.15">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row>
    <row r="70" spans="2:210" x14ac:dyDescent="0.15">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row>
    <row r="71" spans="2:210" x14ac:dyDescent="0.15">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row>
    <row r="72" spans="2:210" x14ac:dyDescent="0.15">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row>
    <row r="73" spans="2:210" x14ac:dyDescent="0.15">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row>
    <row r="74" spans="2:210" x14ac:dyDescent="0.15">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row>
    <row r="75" spans="2:210" x14ac:dyDescent="0.15">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row>
    <row r="76" spans="2:210" x14ac:dyDescent="0.15">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row>
    <row r="77" spans="2:210" x14ac:dyDescent="0.15">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row>
    <row r="78" spans="2:210" x14ac:dyDescent="0.15">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row>
    <row r="79" spans="2:210" x14ac:dyDescent="0.15">
      <c r="B79" s="17"/>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row>
    <row r="80" spans="2:210" x14ac:dyDescent="0.15">
      <c r="B80" s="17"/>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row>
    <row r="81" spans="2:210" x14ac:dyDescent="0.15">
      <c r="B81" s="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row>
    <row r="82" spans="2:210" x14ac:dyDescent="0.15">
      <c r="B82" s="17"/>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row>
    <row r="83" spans="2:210" x14ac:dyDescent="0.15">
      <c r="B83" s="17"/>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row>
    <row r="84" spans="2:210" x14ac:dyDescent="0.15">
      <c r="B84" s="17"/>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row>
    <row r="85" spans="2:210" x14ac:dyDescent="0.15">
      <c r="B85" s="17"/>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row>
    <row r="86" spans="2:210" x14ac:dyDescent="0.15">
      <c r="B86" s="17"/>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row>
    <row r="87" spans="2:210" x14ac:dyDescent="0.15">
      <c r="B87" s="17"/>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row>
    <row r="88" spans="2:210" x14ac:dyDescent="0.15">
      <c r="B88" s="17"/>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row>
    <row r="89" spans="2:210" x14ac:dyDescent="0.15">
      <c r="B89" s="17"/>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row>
    <row r="90" spans="2:210" x14ac:dyDescent="0.15">
      <c r="B90" s="17"/>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row>
    <row r="91" spans="2:210" x14ac:dyDescent="0.15">
      <c r="B91" s="17"/>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row>
    <row r="92" spans="2:210" x14ac:dyDescent="0.15">
      <c r="B92" s="17"/>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row>
    <row r="93" spans="2:210" x14ac:dyDescent="0.15">
      <c r="B93" s="17"/>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row>
    <row r="94" spans="2:210" x14ac:dyDescent="0.15">
      <c r="B94" s="17"/>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row>
    <row r="95" spans="2:210" x14ac:dyDescent="0.15">
      <c r="B95" s="17"/>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row>
    <row r="96" spans="2:210" x14ac:dyDescent="0.15">
      <c r="B96" s="17"/>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row>
    <row r="97" spans="2:210" x14ac:dyDescent="0.15">
      <c r="B97" s="17"/>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row>
    <row r="98" spans="2:210" x14ac:dyDescent="0.15">
      <c r="B98" s="17"/>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row>
    <row r="99" spans="2:210" x14ac:dyDescent="0.15">
      <c r="B99" s="17"/>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row>
    <row r="100" spans="2:210" x14ac:dyDescent="0.15">
      <c r="B100" s="17"/>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row>
    <row r="101" spans="2:210" x14ac:dyDescent="0.15">
      <c r="B101" s="17"/>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row>
    <row r="102" spans="2:210" x14ac:dyDescent="0.15">
      <c r="B102" s="17"/>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row>
    <row r="103" spans="2:210" x14ac:dyDescent="0.15">
      <c r="B103" s="17"/>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row>
    <row r="104" spans="2:210" x14ac:dyDescent="0.15">
      <c r="B104" s="17"/>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row>
    <row r="105" spans="2:210" x14ac:dyDescent="0.15">
      <c r="B105" s="17"/>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row>
    <row r="106" spans="2:210" x14ac:dyDescent="0.15">
      <c r="B106" s="17"/>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row>
    <row r="107" spans="2:210" x14ac:dyDescent="0.15">
      <c r="B107" s="17"/>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row>
    <row r="108" spans="2:210" x14ac:dyDescent="0.15">
      <c r="B108" s="17"/>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row>
    <row r="109" spans="2:210" x14ac:dyDescent="0.15">
      <c r="B109" s="17"/>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row>
    <row r="110" spans="2:210" x14ac:dyDescent="0.15">
      <c r="B110" s="17"/>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row>
    <row r="111" spans="2:210" x14ac:dyDescent="0.15">
      <c r="B111" s="17"/>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row>
    <row r="112" spans="2:210" x14ac:dyDescent="0.15">
      <c r="B112" s="17"/>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row>
    <row r="113" spans="2:210" x14ac:dyDescent="0.15">
      <c r="B113" s="17"/>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row>
    <row r="114" spans="2:210" x14ac:dyDescent="0.15">
      <c r="B114" s="17"/>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row>
    <row r="115" spans="2:210" x14ac:dyDescent="0.15">
      <c r="B115" s="17"/>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row>
    <row r="116" spans="2:210" x14ac:dyDescent="0.15">
      <c r="B116" s="17"/>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row>
    <row r="117" spans="2:210" x14ac:dyDescent="0.15">
      <c r="B117" s="17"/>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row>
    <row r="118" spans="2:210" x14ac:dyDescent="0.15">
      <c r="B118" s="17"/>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row>
    <row r="119" spans="2:210" x14ac:dyDescent="0.15">
      <c r="B119" s="17"/>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row>
    <row r="120" spans="2:210" x14ac:dyDescent="0.15">
      <c r="B120" s="17"/>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row>
    <row r="121" spans="2:210" x14ac:dyDescent="0.15">
      <c r="B121" s="17"/>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row>
    <row r="122" spans="2:210" x14ac:dyDescent="0.15">
      <c r="B122" s="17"/>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row>
    <row r="123" spans="2:210" x14ac:dyDescent="0.15">
      <c r="B123" s="17"/>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row>
    <row r="124" spans="2:210" x14ac:dyDescent="0.15">
      <c r="B124" s="17"/>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row>
    <row r="125" spans="2:210" x14ac:dyDescent="0.15">
      <c r="B125" s="17"/>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row>
    <row r="126" spans="2:210" x14ac:dyDescent="0.15">
      <c r="B126" s="17"/>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row>
    <row r="127" spans="2:210" x14ac:dyDescent="0.15">
      <c r="B127" s="17"/>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row>
    <row r="128" spans="2:210" x14ac:dyDescent="0.15">
      <c r="B128" s="17"/>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row>
    <row r="129" spans="2:210" x14ac:dyDescent="0.15">
      <c r="B129" s="17"/>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row>
    <row r="130" spans="2:210" x14ac:dyDescent="0.1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row>
    <row r="131" spans="2:210" x14ac:dyDescent="0.15">
      <c r="B131" s="17"/>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row>
    <row r="132" spans="2:210" x14ac:dyDescent="0.15">
      <c r="B132" s="17"/>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row>
    <row r="133" spans="2:210" x14ac:dyDescent="0.15">
      <c r="B133" s="17"/>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row>
    <row r="134" spans="2:210" x14ac:dyDescent="0.15">
      <c r="B134" s="17"/>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row>
    <row r="135" spans="2:210" x14ac:dyDescent="0.15">
      <c r="B135" s="17"/>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row>
    <row r="136" spans="2:210" x14ac:dyDescent="0.15">
      <c r="B136" s="17"/>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row>
    <row r="137" spans="2:210" x14ac:dyDescent="0.15">
      <c r="B137" s="17"/>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row>
    <row r="138" spans="2:210" x14ac:dyDescent="0.15">
      <c r="B138" s="17"/>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row>
    <row r="139" spans="2:210" x14ac:dyDescent="0.15">
      <c r="B139" s="17"/>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row>
    <row r="140" spans="2:210" x14ac:dyDescent="0.15">
      <c r="B140" s="17"/>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row>
    <row r="141" spans="2:210" x14ac:dyDescent="0.15">
      <c r="B141" s="17"/>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row>
    <row r="142" spans="2:210" x14ac:dyDescent="0.15">
      <c r="B142" s="17"/>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row>
    <row r="143" spans="2:210" x14ac:dyDescent="0.15">
      <c r="B143" s="17"/>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row>
    <row r="144" spans="2:210" x14ac:dyDescent="0.15">
      <c r="B144" s="17"/>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row>
    <row r="145" spans="2:210" x14ac:dyDescent="0.15">
      <c r="B145" s="17"/>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row>
    <row r="146" spans="2:210" x14ac:dyDescent="0.15">
      <c r="B146" s="17"/>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row>
    <row r="147" spans="2:210" x14ac:dyDescent="0.15">
      <c r="B147" s="17"/>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row>
    <row r="148" spans="2:210" x14ac:dyDescent="0.15">
      <c r="B148" s="17"/>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row>
    <row r="149" spans="2:210" x14ac:dyDescent="0.15">
      <c r="B149" s="17"/>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row>
    <row r="150" spans="2:210" x14ac:dyDescent="0.15">
      <c r="B150" s="17"/>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row>
    <row r="151" spans="2:210" x14ac:dyDescent="0.15">
      <c r="B151" s="17"/>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row>
    <row r="152" spans="2:210" x14ac:dyDescent="0.15">
      <c r="B152" s="17"/>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row>
    <row r="153" spans="2:210" x14ac:dyDescent="0.15">
      <c r="B153" s="17"/>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row>
    <row r="154" spans="2:210" x14ac:dyDescent="0.15">
      <c r="B154" s="17"/>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row>
    <row r="155" spans="2:210" x14ac:dyDescent="0.15">
      <c r="B155" s="17"/>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row>
    <row r="156" spans="2:210" x14ac:dyDescent="0.15">
      <c r="B156" s="17"/>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row>
    <row r="157" spans="2:210" x14ac:dyDescent="0.15">
      <c r="B157" s="17"/>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row>
    <row r="158" spans="2:210" x14ac:dyDescent="0.15">
      <c r="B158" s="17"/>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row>
    <row r="159" spans="2:210" x14ac:dyDescent="0.15">
      <c r="B159" s="17"/>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row>
    <row r="160" spans="2:210" x14ac:dyDescent="0.15">
      <c r="B160" s="17"/>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row>
    <row r="161" spans="2:210" x14ac:dyDescent="0.15">
      <c r="B161" s="17"/>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row>
    <row r="162" spans="2:210" x14ac:dyDescent="0.15">
      <c r="B162" s="17"/>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row>
    <row r="163" spans="2:210" x14ac:dyDescent="0.15">
      <c r="B163" s="17"/>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row>
    <row r="164" spans="2:210" x14ac:dyDescent="0.15">
      <c r="B164" s="17"/>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row>
    <row r="165" spans="2:210" x14ac:dyDescent="0.15">
      <c r="B165" s="17"/>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row>
    <row r="166" spans="2:210" x14ac:dyDescent="0.15">
      <c r="B166" s="17"/>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row>
    <row r="167" spans="2:210" x14ac:dyDescent="0.15">
      <c r="B167" s="17"/>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row>
    <row r="168" spans="2:210" x14ac:dyDescent="0.15">
      <c r="B168" s="17"/>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row>
    <row r="169" spans="2:210" x14ac:dyDescent="0.15">
      <c r="B169" s="17"/>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row>
    <row r="170" spans="2:210" x14ac:dyDescent="0.15">
      <c r="B170" s="17"/>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row>
    <row r="171" spans="2:210" x14ac:dyDescent="0.15">
      <c r="B171" s="17"/>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row>
    <row r="172" spans="2:210" x14ac:dyDescent="0.15">
      <c r="B172" s="17"/>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row>
    <row r="173" spans="2:210" x14ac:dyDescent="0.15">
      <c r="B173" s="17"/>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row>
    <row r="174" spans="2:210" x14ac:dyDescent="0.15">
      <c r="B174" s="17"/>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row>
    <row r="175" spans="2:210" x14ac:dyDescent="0.15">
      <c r="B175" s="17"/>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row>
    <row r="176" spans="2:210" x14ac:dyDescent="0.15">
      <c r="B176" s="17"/>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row>
    <row r="177" spans="2:210" x14ac:dyDescent="0.15">
      <c r="B177" s="17"/>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row>
    <row r="178" spans="2:210" x14ac:dyDescent="0.15">
      <c r="B178" s="17"/>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row>
    <row r="179" spans="2:210" x14ac:dyDescent="0.15">
      <c r="B179" s="17"/>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row>
    <row r="180" spans="2:210" x14ac:dyDescent="0.15">
      <c r="B180" s="17"/>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row>
    <row r="181" spans="2:210" x14ac:dyDescent="0.15">
      <c r="B181" s="17"/>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row>
    <row r="182" spans="2:210" x14ac:dyDescent="0.15">
      <c r="B182" s="17"/>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row>
    <row r="183" spans="2:210" x14ac:dyDescent="0.15">
      <c r="B183" s="17"/>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row>
    <row r="184" spans="2:210" x14ac:dyDescent="0.15">
      <c r="B184" s="17"/>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row>
    <row r="185" spans="2:210" x14ac:dyDescent="0.15">
      <c r="B185" s="17"/>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row>
    <row r="186" spans="2:210" x14ac:dyDescent="0.15">
      <c r="B186" s="17"/>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row>
    <row r="187" spans="2:210" x14ac:dyDescent="0.15">
      <c r="B187" s="17"/>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row>
    <row r="188" spans="2:210" x14ac:dyDescent="0.15">
      <c r="B188" s="17"/>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row>
    <row r="189" spans="2:210" x14ac:dyDescent="0.15">
      <c r="B189" s="17"/>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row>
    <row r="190" spans="2:210" x14ac:dyDescent="0.15">
      <c r="B190" s="17"/>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row>
    <row r="191" spans="2:210" x14ac:dyDescent="0.15">
      <c r="B191" s="17"/>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row>
    <row r="192" spans="2:210" x14ac:dyDescent="0.15">
      <c r="B192" s="17"/>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row>
    <row r="193" spans="2:210" x14ac:dyDescent="0.15">
      <c r="B193" s="17"/>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row>
    <row r="194" spans="2:210" x14ac:dyDescent="0.15">
      <c r="B194" s="17"/>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row>
    <row r="195" spans="2:210" x14ac:dyDescent="0.15">
      <c r="B195" s="17"/>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row>
    <row r="196" spans="2:210" x14ac:dyDescent="0.15">
      <c r="B196" s="17"/>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row>
    <row r="197" spans="2:210" x14ac:dyDescent="0.15">
      <c r="B197" s="17"/>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row>
    <row r="198" spans="2:210" x14ac:dyDescent="0.15">
      <c r="B198" s="17"/>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row>
    <row r="199" spans="2:210" x14ac:dyDescent="0.15">
      <c r="B199" s="17"/>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row>
    <row r="200" spans="2:210" x14ac:dyDescent="0.15">
      <c r="B200" s="17"/>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row>
    <row r="201" spans="2:210" x14ac:dyDescent="0.15">
      <c r="B201" s="17"/>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row>
    <row r="202" spans="2:210" x14ac:dyDescent="0.15">
      <c r="B202" s="17"/>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row>
    <row r="203" spans="2:210" x14ac:dyDescent="0.15">
      <c r="B203" s="17"/>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row>
    <row r="204" spans="2:210" x14ac:dyDescent="0.15">
      <c r="B204" s="17"/>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row>
    <row r="205" spans="2:210" x14ac:dyDescent="0.15">
      <c r="B205" s="17"/>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row>
    <row r="206" spans="2:210" x14ac:dyDescent="0.15">
      <c r="B206" s="17"/>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row>
    <row r="207" spans="2:210" x14ac:dyDescent="0.15">
      <c r="B207" s="17"/>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row>
    <row r="208" spans="2:210" x14ac:dyDescent="0.15">
      <c r="B208" s="17"/>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row>
    <row r="209" spans="2:210" x14ac:dyDescent="0.15">
      <c r="B209" s="17"/>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row>
    <row r="210" spans="2:210" x14ac:dyDescent="0.15">
      <c r="B210" s="17"/>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row>
    <row r="211" spans="2:210" x14ac:dyDescent="0.15">
      <c r="B211" s="17"/>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row>
    <row r="212" spans="2:210" x14ac:dyDescent="0.15">
      <c r="B212" s="17"/>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row>
    <row r="213" spans="2:210" x14ac:dyDescent="0.15">
      <c r="B213" s="17"/>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row>
    <row r="214" spans="2:210" x14ac:dyDescent="0.15">
      <c r="B214" s="17"/>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row>
    <row r="215" spans="2:210" x14ac:dyDescent="0.15">
      <c r="B215" s="17"/>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row>
    <row r="216" spans="2:210" x14ac:dyDescent="0.15">
      <c r="B216" s="17"/>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row>
    <row r="217" spans="2:210" x14ac:dyDescent="0.15">
      <c r="B217" s="17"/>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row>
    <row r="218" spans="2:210" x14ac:dyDescent="0.15">
      <c r="B218" s="17"/>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row>
    <row r="219" spans="2:210" x14ac:dyDescent="0.15">
      <c r="B219" s="17"/>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row>
    <row r="220" spans="2:210" x14ac:dyDescent="0.15">
      <c r="B220" s="17"/>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row>
    <row r="221" spans="2:210" x14ac:dyDescent="0.15">
      <c r="B221" s="17"/>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row>
    <row r="222" spans="2:210" x14ac:dyDescent="0.15">
      <c r="B222" s="17"/>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row>
    <row r="223" spans="2:210" x14ac:dyDescent="0.15">
      <c r="B223" s="17"/>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row>
    <row r="224" spans="2:210" x14ac:dyDescent="0.15">
      <c r="B224" s="17"/>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row>
    <row r="225" spans="2:210" x14ac:dyDescent="0.15">
      <c r="B225" s="17"/>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row>
    <row r="226" spans="2:210" x14ac:dyDescent="0.15">
      <c r="B226" s="17"/>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row>
    <row r="227" spans="2:210" x14ac:dyDescent="0.15">
      <c r="B227" s="17"/>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row>
    <row r="228" spans="2:210" x14ac:dyDescent="0.15">
      <c r="B228" s="17"/>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row>
    <row r="229" spans="2:210" x14ac:dyDescent="0.15">
      <c r="B229" s="17"/>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row>
    <row r="230" spans="2:210" x14ac:dyDescent="0.15">
      <c r="B230" s="17"/>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row>
    <row r="231" spans="2:210" x14ac:dyDescent="0.15">
      <c r="B231" s="17"/>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row>
    <row r="232" spans="2:210" x14ac:dyDescent="0.15">
      <c r="B232" s="17"/>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row>
    <row r="233" spans="2:210" x14ac:dyDescent="0.15">
      <c r="B233" s="17"/>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row>
    <row r="234" spans="2:210" x14ac:dyDescent="0.15">
      <c r="B234" s="17"/>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row>
    <row r="235" spans="2:210" x14ac:dyDescent="0.15">
      <c r="B235" s="17"/>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row>
    <row r="236" spans="2:210" x14ac:dyDescent="0.15">
      <c r="B236" s="17"/>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row>
    <row r="237" spans="2:210" x14ac:dyDescent="0.15">
      <c r="B237" s="17"/>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row>
    <row r="238" spans="2:210" x14ac:dyDescent="0.15">
      <c r="B238" s="17"/>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row>
    <row r="239" spans="2:210" x14ac:dyDescent="0.15">
      <c r="B239" s="17"/>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row>
    <row r="240" spans="2:210" x14ac:dyDescent="0.15">
      <c r="B240" s="17"/>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row>
    <row r="241" spans="2:210" x14ac:dyDescent="0.15">
      <c r="B241" s="17"/>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row>
    <row r="242" spans="2:210" x14ac:dyDescent="0.15">
      <c r="B242" s="17"/>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row>
    <row r="243" spans="2:210" x14ac:dyDescent="0.15">
      <c r="B243" s="17"/>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row>
    <row r="244" spans="2:210" x14ac:dyDescent="0.15">
      <c r="B244" s="17"/>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row>
    <row r="245" spans="2:210" x14ac:dyDescent="0.15">
      <c r="B245" s="17"/>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row>
    <row r="246" spans="2:210" x14ac:dyDescent="0.15">
      <c r="B246" s="17"/>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row>
    <row r="247" spans="2:210" x14ac:dyDescent="0.15">
      <c r="B247" s="17"/>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row>
    <row r="248" spans="2:210" x14ac:dyDescent="0.15">
      <c r="B248" s="17"/>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row>
    <row r="249" spans="2:210" x14ac:dyDescent="0.15">
      <c r="B249" s="17"/>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row>
    <row r="250" spans="2:210" x14ac:dyDescent="0.15">
      <c r="B250" s="17"/>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row>
    <row r="251" spans="2:210" x14ac:dyDescent="0.15">
      <c r="B251" s="17"/>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row>
    <row r="252" spans="2:210" x14ac:dyDescent="0.15">
      <c r="B252" s="17"/>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row>
    <row r="253" spans="2:210" x14ac:dyDescent="0.15">
      <c r="B253" s="17"/>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row>
    <row r="254" spans="2:210" x14ac:dyDescent="0.15">
      <c r="B254" s="17"/>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row>
    <row r="255" spans="2:210" x14ac:dyDescent="0.15">
      <c r="B255" s="17"/>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row>
    <row r="256" spans="2:210" x14ac:dyDescent="0.15">
      <c r="B256" s="17"/>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row>
    <row r="257" spans="2:210" x14ac:dyDescent="0.15">
      <c r="B257" s="17"/>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row>
    <row r="258" spans="2:210" x14ac:dyDescent="0.15">
      <c r="B258" s="17"/>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row>
    <row r="259" spans="2:210" x14ac:dyDescent="0.15">
      <c r="B259" s="17"/>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row>
    <row r="260" spans="2:210" x14ac:dyDescent="0.15">
      <c r="B260" s="17"/>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row>
    <row r="261" spans="2:210" x14ac:dyDescent="0.15">
      <c r="B261" s="17"/>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row>
    <row r="262" spans="2:210" x14ac:dyDescent="0.15">
      <c r="B262" s="17"/>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row>
    <row r="263" spans="2:210" x14ac:dyDescent="0.15">
      <c r="B263" s="17"/>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row>
    <row r="264" spans="2:210" x14ac:dyDescent="0.15">
      <c r="B264" s="17"/>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row>
    <row r="265" spans="2:210" x14ac:dyDescent="0.15">
      <c r="B265" s="17"/>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row>
    <row r="266" spans="2:210" x14ac:dyDescent="0.15">
      <c r="B266" s="17"/>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row>
    <row r="267" spans="2:210" x14ac:dyDescent="0.15">
      <c r="B267" s="17"/>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row>
    <row r="268" spans="2:210" x14ac:dyDescent="0.15">
      <c r="B268" s="17"/>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row>
    <row r="269" spans="2:210" x14ac:dyDescent="0.15">
      <c r="B269" s="17"/>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row>
    <row r="270" spans="2:210" x14ac:dyDescent="0.15">
      <c r="B270" s="17"/>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row>
    <row r="271" spans="2:210" x14ac:dyDescent="0.15">
      <c r="B271" s="17"/>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row>
    <row r="272" spans="2:210" x14ac:dyDescent="0.15">
      <c r="B272" s="17"/>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row>
    <row r="273" spans="2:210" x14ac:dyDescent="0.15">
      <c r="B273" s="17"/>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row>
    <row r="274" spans="2:210" x14ac:dyDescent="0.15">
      <c r="B274" s="17"/>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row>
    <row r="275" spans="2:210" x14ac:dyDescent="0.15">
      <c r="B275" s="17"/>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row>
    <row r="276" spans="2:210" x14ac:dyDescent="0.15">
      <c r="B276" s="17"/>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row>
    <row r="277" spans="2:210" x14ac:dyDescent="0.15">
      <c r="B277" s="17"/>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row>
    <row r="278" spans="2:210" x14ac:dyDescent="0.15">
      <c r="B278" s="17"/>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row>
    <row r="279" spans="2:210" x14ac:dyDescent="0.15">
      <c r="B279" s="17"/>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row>
    <row r="280" spans="2:210" x14ac:dyDescent="0.15">
      <c r="B280" s="17"/>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row>
    <row r="281" spans="2:210" x14ac:dyDescent="0.15">
      <c r="B281" s="17"/>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row>
    <row r="282" spans="2:210" x14ac:dyDescent="0.15">
      <c r="B282" s="17"/>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row>
    <row r="283" spans="2:210" x14ac:dyDescent="0.15">
      <c r="B283" s="17"/>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row>
    <row r="284" spans="2:210" x14ac:dyDescent="0.15">
      <c r="B284" s="17"/>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row>
    <row r="285" spans="2:210" x14ac:dyDescent="0.15">
      <c r="B285" s="17"/>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row>
    <row r="286" spans="2:210" x14ac:dyDescent="0.15">
      <c r="B286" s="17"/>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row>
    <row r="287" spans="2:210" x14ac:dyDescent="0.15">
      <c r="B287" s="17"/>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row>
    <row r="288" spans="2:210" x14ac:dyDescent="0.15">
      <c r="B288" s="17"/>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row>
    <row r="289" spans="2:210" x14ac:dyDescent="0.15">
      <c r="B289" s="17"/>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row>
    <row r="290" spans="2:210" x14ac:dyDescent="0.15">
      <c r="B290" s="17"/>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row>
    <row r="291" spans="2:210" x14ac:dyDescent="0.15">
      <c r="B291" s="17"/>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row>
    <row r="292" spans="2:210" x14ac:dyDescent="0.15">
      <c r="B292" s="17"/>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row>
    <row r="293" spans="2:210" x14ac:dyDescent="0.15">
      <c r="B293" s="17"/>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row>
    <row r="294" spans="2:210" x14ac:dyDescent="0.15">
      <c r="B294" s="17"/>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row>
    <row r="295" spans="2:210" x14ac:dyDescent="0.15">
      <c r="B295" s="17"/>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row>
    <row r="296" spans="2:210" x14ac:dyDescent="0.15">
      <c r="B296" s="17"/>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row>
    <row r="297" spans="2:210" x14ac:dyDescent="0.15">
      <c r="B297" s="17"/>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row>
    <row r="298" spans="2:210" x14ac:dyDescent="0.15">
      <c r="B298" s="17"/>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row>
    <row r="299" spans="2:210" x14ac:dyDescent="0.15">
      <c r="B299" s="17"/>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row>
    <row r="300" spans="2:210" x14ac:dyDescent="0.15">
      <c r="B300" s="17"/>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row>
  </sheetData>
  <phoneticPr fontId="0"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Zeros="0" workbookViewId="0">
      <pane xSplit="2" ySplit="3" topLeftCell="X4" activePane="bottomRight" state="frozen"/>
      <selection pane="topRight" activeCell="U1" sqref="U1"/>
      <selection pane="bottomLeft" activeCell="A19" sqref="A19"/>
      <selection pane="bottomRight" activeCell="X1" sqref="X1:AC65536"/>
    </sheetView>
  </sheetViews>
  <sheetFormatPr baseColWidth="10" defaultColWidth="10.6640625" defaultRowHeight="13" x14ac:dyDescent="0.15"/>
  <cols>
    <col min="1" max="1" width="10.6640625" customWidth="1"/>
    <col min="2" max="2" width="85.83203125" customWidth="1"/>
  </cols>
  <sheetData>
    <row r="1" spans="1:26" x14ac:dyDescent="0.15">
      <c r="A1" s="1" t="s">
        <v>117</v>
      </c>
      <c r="O1" t="e">
        <f>O2/'Ci branche volume'!O2</f>
        <v>#DIV/0!</v>
      </c>
      <c r="Y1">
        <f>Y2/'Ci branche volume'!Y2</f>
        <v>0.98942347745930659</v>
      </c>
    </row>
    <row r="2" spans="1:26" x14ac:dyDescent="0.15">
      <c r="O2">
        <f>O5/H5</f>
        <v>1.251611884742454</v>
      </c>
      <c r="Y2">
        <f>Y5/R5</f>
        <v>1.0535766060805036</v>
      </c>
    </row>
    <row r="3" spans="1:26"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row>
    <row r="4" spans="1:26" s="3" customFormat="1" x14ac:dyDescent="0.15">
      <c r="A4" s="3" t="s">
        <v>1</v>
      </c>
      <c r="B4" s="3" t="s">
        <v>2</v>
      </c>
      <c r="C4" s="4">
        <v>38.855442000000004</v>
      </c>
      <c r="D4" s="4">
        <v>40.257868999999999</v>
      </c>
      <c r="E4" s="4">
        <v>41.377385000000004</v>
      </c>
      <c r="F4" s="4">
        <v>40.856673000000001</v>
      </c>
      <c r="G4" s="4">
        <v>39.665523999999998</v>
      </c>
      <c r="H4" s="4">
        <v>40.955834000000003</v>
      </c>
      <c r="I4" s="4">
        <v>40.707813999999999</v>
      </c>
      <c r="J4" s="4">
        <v>41.340281000000004</v>
      </c>
      <c r="K4" s="4">
        <v>41.369247000000001</v>
      </c>
      <c r="L4" s="4">
        <v>42.946337</v>
      </c>
      <c r="M4" s="4">
        <v>43.302290999999997</v>
      </c>
      <c r="N4" s="4">
        <v>42.664617</v>
      </c>
      <c r="O4" s="4">
        <v>46.297736</v>
      </c>
      <c r="P4" s="4">
        <v>49.062790999999997</v>
      </c>
      <c r="Q4" s="4">
        <v>47.514764</v>
      </c>
      <c r="R4" s="4">
        <v>46.774464000000002</v>
      </c>
      <c r="S4" s="4">
        <v>51.021277000000005</v>
      </c>
      <c r="T4" s="4">
        <v>53.706583999999999</v>
      </c>
      <c r="U4" s="4">
        <v>55.073453000000001</v>
      </c>
      <c r="V4" s="4">
        <v>54.697866000000005</v>
      </c>
      <c r="W4" s="4">
        <v>52.972260999999996</v>
      </c>
      <c r="X4" s="4">
        <v>51.416290000000004</v>
      </c>
      <c r="Y4" s="4">
        <v>50.823732999999997</v>
      </c>
      <c r="Z4" s="4">
        <v>51.798000000000002</v>
      </c>
    </row>
    <row r="5" spans="1:26" s="3" customFormat="1" x14ac:dyDescent="0.15">
      <c r="A5" s="3" t="s">
        <v>3</v>
      </c>
      <c r="B5" s="3" t="s">
        <v>4</v>
      </c>
      <c r="C5" s="4">
        <v>388.22050000000002</v>
      </c>
      <c r="D5" s="4">
        <v>389.95140200000003</v>
      </c>
      <c r="E5" s="4">
        <v>413.27211399999999</v>
      </c>
      <c r="F5" s="4">
        <v>429.75857100000002</v>
      </c>
      <c r="G5" s="4">
        <v>451.30316700000003</v>
      </c>
      <c r="H5" s="4">
        <v>509.69525199999998</v>
      </c>
      <c r="I5" s="4">
        <v>530.04176399999994</v>
      </c>
      <c r="J5" s="4">
        <v>511.35277399999995</v>
      </c>
      <c r="K5" s="4">
        <v>503.55685399999999</v>
      </c>
      <c r="L5" s="4">
        <v>522.97472100000005</v>
      </c>
      <c r="M5" s="4">
        <v>555.15208299999995</v>
      </c>
      <c r="N5" s="4">
        <v>597.561555</v>
      </c>
      <c r="O5" s="4">
        <v>637.94063500000004</v>
      </c>
      <c r="P5" s="4">
        <v>662.11237899999992</v>
      </c>
      <c r="Q5" s="4">
        <v>552.94935299999997</v>
      </c>
      <c r="R5" s="4">
        <v>605.88636299999996</v>
      </c>
      <c r="S5" s="4">
        <v>654.43213500000002</v>
      </c>
      <c r="T5" s="4">
        <v>647.80257400000005</v>
      </c>
      <c r="U5" s="4">
        <v>629.72057600000005</v>
      </c>
      <c r="V5" s="4">
        <v>621.386079</v>
      </c>
      <c r="W5" s="4">
        <v>607.44314399999996</v>
      </c>
      <c r="X5" s="4">
        <v>602.04911600000003</v>
      </c>
      <c r="Y5" s="4">
        <v>638.34769799999992</v>
      </c>
      <c r="Z5" s="4">
        <v>659.19313</v>
      </c>
    </row>
    <row r="6" spans="1:26" s="3" customFormat="1" x14ac:dyDescent="0.15">
      <c r="A6" s="3" t="s">
        <v>5</v>
      </c>
      <c r="B6" s="3" t="s">
        <v>6</v>
      </c>
      <c r="C6" s="4">
        <v>30.444717000000001</v>
      </c>
      <c r="D6" s="4">
        <v>31.209079000000003</v>
      </c>
      <c r="E6" s="4">
        <v>32.460642999999997</v>
      </c>
      <c r="F6" s="4">
        <v>31.506546999999998</v>
      </c>
      <c r="G6" s="4">
        <v>33.036259999999999</v>
      </c>
      <c r="H6" s="4">
        <v>37.958355000000005</v>
      </c>
      <c r="I6" s="4">
        <v>42.024832000000004</v>
      </c>
      <c r="J6" s="4">
        <v>42.130161999999999</v>
      </c>
      <c r="K6" s="4">
        <v>46.230339000000001</v>
      </c>
      <c r="L6" s="4">
        <v>46.266849999999998</v>
      </c>
      <c r="M6" s="4">
        <v>57.913093999999994</v>
      </c>
      <c r="N6" s="4">
        <v>67.824214000000012</v>
      </c>
      <c r="O6" s="4">
        <v>89.671282000000005</v>
      </c>
      <c r="P6" s="4">
        <v>95.682647000000003</v>
      </c>
      <c r="Q6" s="4">
        <v>92.863744000000011</v>
      </c>
      <c r="R6" s="4">
        <v>101.90813199999999</v>
      </c>
      <c r="S6" s="4">
        <v>102.605785</v>
      </c>
      <c r="T6" s="4">
        <v>105.952991</v>
      </c>
      <c r="U6" s="4">
        <v>103.63888800000001</v>
      </c>
      <c r="V6" s="4">
        <v>95.515964000000011</v>
      </c>
      <c r="W6" s="4">
        <v>93.880425000000002</v>
      </c>
      <c r="X6" s="4">
        <v>93.879160999999996</v>
      </c>
      <c r="Y6" s="4">
        <v>98.414031000000008</v>
      </c>
      <c r="Z6" s="4">
        <v>103.21742</v>
      </c>
    </row>
    <row r="7" spans="1:26" s="3" customFormat="1" x14ac:dyDescent="0.15">
      <c r="A7" s="3" t="s">
        <v>7</v>
      </c>
      <c r="B7" s="3" t="s">
        <v>8</v>
      </c>
      <c r="C7" s="4">
        <v>2.7667869999999999</v>
      </c>
      <c r="D7" s="4">
        <v>2.5846019999999998</v>
      </c>
      <c r="E7" s="4">
        <v>2.3932310000000001</v>
      </c>
      <c r="F7" s="4">
        <v>2.521309</v>
      </c>
      <c r="G7" s="4">
        <v>2.6442130000000001</v>
      </c>
      <c r="H7" s="4">
        <v>2.8054769999999998</v>
      </c>
      <c r="I7" s="4">
        <v>2.9811390000000002</v>
      </c>
      <c r="J7" s="4">
        <v>2.8464520000000002</v>
      </c>
      <c r="K7" s="4">
        <v>2.8348949999999999</v>
      </c>
      <c r="L7" s="4">
        <v>3.1448700000000001</v>
      </c>
      <c r="M7" s="4">
        <v>3.2716780000000001</v>
      </c>
      <c r="N7" s="4">
        <v>3.771099</v>
      </c>
      <c r="O7" s="4">
        <v>3.8250999999999999</v>
      </c>
      <c r="P7" s="4">
        <v>3.6483919999999999</v>
      </c>
      <c r="Q7" s="4">
        <v>3.1214409999999999</v>
      </c>
      <c r="R7" s="4">
        <v>3.1270100000000003</v>
      </c>
      <c r="S7" s="4">
        <v>3.4754</v>
      </c>
      <c r="T7" s="4">
        <v>3.417897</v>
      </c>
      <c r="U7" s="4">
        <v>3.482869</v>
      </c>
      <c r="V7" s="4">
        <v>3.1369769999999999</v>
      </c>
      <c r="W7" s="4">
        <v>2.6741489999999999</v>
      </c>
      <c r="X7" s="4">
        <v>2.5987240000000003</v>
      </c>
      <c r="Y7" s="4">
        <v>2.7063060000000001</v>
      </c>
      <c r="Z7" s="4">
        <v>2.847</v>
      </c>
    </row>
    <row r="8" spans="1:26" s="3" customFormat="1" x14ac:dyDescent="0.15">
      <c r="A8" s="3" t="s">
        <v>9</v>
      </c>
      <c r="B8" s="3" t="s">
        <v>10</v>
      </c>
      <c r="C8" s="4">
        <v>17.178239000000001</v>
      </c>
      <c r="D8" s="4">
        <v>18.046337000000001</v>
      </c>
      <c r="E8" s="4">
        <v>19.253117999999997</v>
      </c>
      <c r="F8" s="4">
        <v>18.363446</v>
      </c>
      <c r="G8" s="4">
        <v>18.588393</v>
      </c>
      <c r="H8" s="4">
        <v>21.693632000000001</v>
      </c>
      <c r="I8" s="4">
        <v>25.717662000000001</v>
      </c>
      <c r="J8" s="4">
        <v>24.0322</v>
      </c>
      <c r="K8" s="4">
        <v>27.021183000000001</v>
      </c>
      <c r="L8" s="4">
        <v>27.114185000000003</v>
      </c>
      <c r="M8" s="4">
        <v>36.140381999999995</v>
      </c>
      <c r="N8" s="4">
        <v>43.787526</v>
      </c>
      <c r="O8" s="4">
        <v>64.116426000000004</v>
      </c>
      <c r="P8" s="4">
        <v>70.202663000000001</v>
      </c>
      <c r="Q8" s="4">
        <v>70.622077999999988</v>
      </c>
      <c r="R8" s="4">
        <v>76.47725100000001</v>
      </c>
      <c r="S8" s="4">
        <v>76.205058000000008</v>
      </c>
      <c r="T8" s="4">
        <v>79.09641400000001</v>
      </c>
      <c r="U8" s="4">
        <v>78.036790999999994</v>
      </c>
      <c r="V8" s="4">
        <v>70.374814999999998</v>
      </c>
      <c r="W8" s="4">
        <v>68.93598200000001</v>
      </c>
      <c r="X8" s="4">
        <v>69.810489000000004</v>
      </c>
      <c r="Y8" s="4">
        <v>73.390882000000005</v>
      </c>
      <c r="Z8" s="4">
        <v>77.159419999999997</v>
      </c>
    </row>
    <row r="9" spans="1:26" s="3" customFormat="1" x14ac:dyDescent="0.15">
      <c r="A9" s="3" t="s">
        <v>11</v>
      </c>
      <c r="B9" s="3" t="s">
        <v>12</v>
      </c>
      <c r="C9" s="4">
        <v>10.499691</v>
      </c>
      <c r="D9" s="4">
        <v>10.578139999999999</v>
      </c>
      <c r="E9" s="4">
        <v>10.814294</v>
      </c>
      <c r="F9" s="4">
        <v>10.621791999999999</v>
      </c>
      <c r="G9" s="4">
        <v>11.803653000000001</v>
      </c>
      <c r="H9" s="4">
        <v>13.459245999999998</v>
      </c>
      <c r="I9" s="4">
        <v>13.326031</v>
      </c>
      <c r="J9" s="4">
        <v>15.25151</v>
      </c>
      <c r="K9" s="4">
        <v>16.37426</v>
      </c>
      <c r="L9" s="4">
        <v>16.007795000000002</v>
      </c>
      <c r="M9" s="4">
        <v>18.501034999999998</v>
      </c>
      <c r="N9" s="4">
        <v>20.265588999999999</v>
      </c>
      <c r="O9" s="4">
        <v>21.729755000000001</v>
      </c>
      <c r="P9" s="4">
        <v>21.831592000000001</v>
      </c>
      <c r="Q9" s="4">
        <v>19.120225999999999</v>
      </c>
      <c r="R9" s="4">
        <v>22.303871000000001</v>
      </c>
      <c r="S9" s="4">
        <v>22.925328</v>
      </c>
      <c r="T9" s="4">
        <v>23.438680000000002</v>
      </c>
      <c r="U9" s="4">
        <v>22.119229000000001</v>
      </c>
      <c r="V9" s="4">
        <v>22.004171999999997</v>
      </c>
      <c r="W9" s="4">
        <v>22.270294000000003</v>
      </c>
      <c r="X9" s="4">
        <v>21.469947000000001</v>
      </c>
      <c r="Y9" s="4">
        <v>22.316844</v>
      </c>
      <c r="Z9" s="4">
        <v>23.210999999999999</v>
      </c>
    </row>
    <row r="10" spans="1:26" s="3" customFormat="1" x14ac:dyDescent="0.15">
      <c r="A10" s="3" t="s">
        <v>13</v>
      </c>
      <c r="B10" s="3" t="s">
        <v>14</v>
      </c>
      <c r="C10" s="4">
        <v>83.101827999999998</v>
      </c>
      <c r="D10" s="4">
        <v>83.000308000000004</v>
      </c>
      <c r="E10" s="4">
        <v>85.882544999999993</v>
      </c>
      <c r="F10" s="4">
        <v>83.932342999999989</v>
      </c>
      <c r="G10" s="4">
        <v>84.911735000000007</v>
      </c>
      <c r="H10" s="4">
        <v>87.346589000000009</v>
      </c>
      <c r="I10" s="4">
        <v>93.603497000000004</v>
      </c>
      <c r="J10" s="4">
        <v>92.739485000000002</v>
      </c>
      <c r="K10" s="4">
        <v>91.719169999999991</v>
      </c>
      <c r="L10" s="4">
        <v>92.309905999999998</v>
      </c>
      <c r="M10" s="4">
        <v>92.940362999999991</v>
      </c>
      <c r="N10" s="4">
        <v>97.334160999999995</v>
      </c>
      <c r="O10" s="4">
        <v>105.093824</v>
      </c>
      <c r="P10" s="4">
        <v>112.948753</v>
      </c>
      <c r="Q10" s="4">
        <v>103.78080100000001</v>
      </c>
      <c r="R10" s="4">
        <v>104.185254</v>
      </c>
      <c r="S10" s="4">
        <v>114.175783</v>
      </c>
      <c r="T10" s="4">
        <v>115.09092600000001</v>
      </c>
      <c r="U10" s="4">
        <v>116.548582</v>
      </c>
      <c r="V10" s="4">
        <v>118.1694</v>
      </c>
      <c r="W10" s="4">
        <v>113.850719</v>
      </c>
      <c r="X10" s="4">
        <v>110.629981</v>
      </c>
      <c r="Y10" s="4">
        <v>113.89300799999999</v>
      </c>
      <c r="Z10" s="4">
        <v>113.84399999999999</v>
      </c>
    </row>
    <row r="11" spans="1:26" s="3" customFormat="1" x14ac:dyDescent="0.15">
      <c r="A11" s="3" t="s">
        <v>15</v>
      </c>
      <c r="B11" s="3" t="s">
        <v>16</v>
      </c>
      <c r="C11" s="4">
        <v>16.213711</v>
      </c>
      <c r="D11" s="4">
        <v>19.611253000000001</v>
      </c>
      <c r="E11" s="4">
        <v>21.332312999999999</v>
      </c>
      <c r="F11" s="4">
        <v>17.530306</v>
      </c>
      <c r="G11" s="4">
        <v>20.768124</v>
      </c>
      <c r="H11" s="4">
        <v>33.820399999999999</v>
      </c>
      <c r="I11" s="4">
        <v>31.657409000000001</v>
      </c>
      <c r="J11" s="4">
        <v>28.206783999999999</v>
      </c>
      <c r="K11" s="4">
        <v>28.557697000000001</v>
      </c>
      <c r="L11" s="4">
        <v>32.928818</v>
      </c>
      <c r="M11" s="4">
        <v>40.838283000000004</v>
      </c>
      <c r="N11" s="4">
        <v>46.812512000000005</v>
      </c>
      <c r="O11" s="4">
        <v>46.034548000000001</v>
      </c>
      <c r="P11" s="4">
        <v>56.554893</v>
      </c>
      <c r="Q11" s="4">
        <v>35.882783000000003</v>
      </c>
      <c r="R11" s="4">
        <v>44.876770999999998</v>
      </c>
      <c r="S11" s="4">
        <v>57.479707000000005</v>
      </c>
      <c r="T11" s="4">
        <v>58.101855</v>
      </c>
      <c r="U11" s="4">
        <v>51.780614</v>
      </c>
      <c r="V11" s="4">
        <v>46.899194000000001</v>
      </c>
      <c r="W11" s="4">
        <v>32.808875</v>
      </c>
      <c r="X11" s="4">
        <v>26.912667000000003</v>
      </c>
      <c r="Y11" s="4">
        <v>31.814229000000001</v>
      </c>
      <c r="Z11" s="4">
        <v>34.143999999999998</v>
      </c>
    </row>
    <row r="12" spans="1:26" s="3" customFormat="1" x14ac:dyDescent="0.15">
      <c r="A12" s="3" t="s">
        <v>17</v>
      </c>
      <c r="B12" s="3" t="s">
        <v>18</v>
      </c>
      <c r="C12" s="4">
        <v>47.526285999999999</v>
      </c>
      <c r="D12" s="4">
        <v>47.889355999999999</v>
      </c>
      <c r="E12" s="4">
        <v>50.949185</v>
      </c>
      <c r="F12" s="4">
        <v>55.757156999999999</v>
      </c>
      <c r="G12" s="4">
        <v>58.211736999999999</v>
      </c>
      <c r="H12" s="4">
        <v>67.954796999999999</v>
      </c>
      <c r="I12" s="4">
        <v>66.286418999999995</v>
      </c>
      <c r="J12" s="4">
        <v>59.060361</v>
      </c>
      <c r="K12" s="4">
        <v>55.794446999999998</v>
      </c>
      <c r="L12" s="4">
        <v>55.89799</v>
      </c>
      <c r="M12" s="4">
        <v>56.578582000000004</v>
      </c>
      <c r="N12" s="4">
        <v>60.088282</v>
      </c>
      <c r="O12" s="4">
        <v>61.382760000000005</v>
      </c>
      <c r="P12" s="4">
        <v>61.342652999999999</v>
      </c>
      <c r="Q12" s="4">
        <v>47.403076999999996</v>
      </c>
      <c r="R12" s="4">
        <v>50.785349000000004</v>
      </c>
      <c r="S12" s="4">
        <v>54.316974000000002</v>
      </c>
      <c r="T12" s="4">
        <v>52.219114000000005</v>
      </c>
      <c r="U12" s="4">
        <v>50.404350000000001</v>
      </c>
      <c r="V12" s="4">
        <v>49.702535000000005</v>
      </c>
      <c r="W12" s="4">
        <v>50.601374999999997</v>
      </c>
      <c r="X12" s="4">
        <v>51.738092999999999</v>
      </c>
      <c r="Y12" s="4">
        <v>54.346874000000007</v>
      </c>
      <c r="Z12" s="4">
        <v>55.329509999999999</v>
      </c>
    </row>
    <row r="13" spans="1:26" s="3" customFormat="1" x14ac:dyDescent="0.15">
      <c r="A13" s="3" t="s">
        <v>19</v>
      </c>
      <c r="B13" s="3" t="s">
        <v>20</v>
      </c>
      <c r="C13" s="4">
        <v>17.191580000000002</v>
      </c>
      <c r="D13" s="4">
        <v>17.526319000000001</v>
      </c>
      <c r="E13" s="4">
        <v>19.437836999999998</v>
      </c>
      <c r="F13" s="4">
        <v>21.891725999999998</v>
      </c>
      <c r="G13" s="4">
        <v>23.173067</v>
      </c>
      <c r="H13" s="4">
        <v>29.873715000000001</v>
      </c>
      <c r="I13" s="4">
        <v>26.889007000000003</v>
      </c>
      <c r="J13" s="4">
        <v>22.875267999999998</v>
      </c>
      <c r="K13" s="4">
        <v>20.314705999999997</v>
      </c>
      <c r="L13" s="4">
        <v>18.392174999999998</v>
      </c>
      <c r="M13" s="4">
        <v>16.673164</v>
      </c>
      <c r="N13" s="4">
        <v>16.91441</v>
      </c>
      <c r="O13" s="4">
        <v>16.091296</v>
      </c>
      <c r="P13" s="4">
        <v>15.456852999999999</v>
      </c>
      <c r="Q13" s="4">
        <v>11.919306000000001</v>
      </c>
      <c r="R13" s="4">
        <v>14.357516</v>
      </c>
      <c r="S13" s="4">
        <v>13.528628000000001</v>
      </c>
      <c r="T13" s="4">
        <v>12.425572000000001</v>
      </c>
      <c r="U13" s="4">
        <v>11.909772</v>
      </c>
      <c r="V13" s="4">
        <v>12.041915999999999</v>
      </c>
      <c r="W13" s="4">
        <v>12.933911</v>
      </c>
      <c r="X13" s="4">
        <v>13.651472</v>
      </c>
      <c r="Y13" s="4">
        <v>14.865810999999999</v>
      </c>
      <c r="Z13" s="4">
        <v>14.86467</v>
      </c>
    </row>
    <row r="14" spans="1:26" s="3" customFormat="1" x14ac:dyDescent="0.15">
      <c r="A14" s="3" t="s">
        <v>21</v>
      </c>
      <c r="B14" s="3" t="s">
        <v>22</v>
      </c>
      <c r="C14" s="4">
        <v>9.866536</v>
      </c>
      <c r="D14" s="4">
        <v>9.9295179999999998</v>
      </c>
      <c r="E14" s="4">
        <v>10.649735</v>
      </c>
      <c r="F14" s="4">
        <v>11.530456000000001</v>
      </c>
      <c r="G14" s="4">
        <v>12.282103999999999</v>
      </c>
      <c r="H14" s="4">
        <v>13.938716000000001</v>
      </c>
      <c r="I14" s="4">
        <v>14.040629000000001</v>
      </c>
      <c r="J14" s="4">
        <v>12.039484</v>
      </c>
      <c r="K14" s="4">
        <v>11.272176</v>
      </c>
      <c r="L14" s="4">
        <v>12.174233000000001</v>
      </c>
      <c r="M14" s="4">
        <v>13.492580999999999</v>
      </c>
      <c r="N14" s="4">
        <v>14.531321999999999</v>
      </c>
      <c r="O14" s="4">
        <v>15.847806</v>
      </c>
      <c r="P14" s="4">
        <v>15.828121999999999</v>
      </c>
      <c r="Q14" s="4">
        <v>12.777818999999999</v>
      </c>
      <c r="R14" s="4">
        <v>14.205385</v>
      </c>
      <c r="S14" s="4">
        <v>15.602982000000001</v>
      </c>
      <c r="T14" s="4">
        <v>14.398185999999999</v>
      </c>
      <c r="U14" s="4">
        <v>13.829165000000001</v>
      </c>
      <c r="V14" s="4">
        <v>13.477206000000001</v>
      </c>
      <c r="W14" s="4">
        <v>13.128038</v>
      </c>
      <c r="X14" s="4">
        <v>13.328842</v>
      </c>
      <c r="Y14" s="4">
        <v>13.824779000000001</v>
      </c>
      <c r="Z14" s="4">
        <v>13.916889999999999</v>
      </c>
    </row>
    <row r="15" spans="1:26" s="3" customFormat="1" x14ac:dyDescent="0.15">
      <c r="A15" s="3" t="s">
        <v>23</v>
      </c>
      <c r="B15" s="3" t="s">
        <v>24</v>
      </c>
      <c r="C15" s="4">
        <v>20.468169999999997</v>
      </c>
      <c r="D15" s="4">
        <v>20.433517999999999</v>
      </c>
      <c r="E15" s="4">
        <v>20.861612000000001</v>
      </c>
      <c r="F15" s="4">
        <v>22.334975999999997</v>
      </c>
      <c r="G15" s="4">
        <v>22.756565999999999</v>
      </c>
      <c r="H15" s="4">
        <v>24.142366000000003</v>
      </c>
      <c r="I15" s="4">
        <v>25.356781999999999</v>
      </c>
      <c r="J15" s="4">
        <v>24.145609</v>
      </c>
      <c r="K15" s="4">
        <v>24.207564999999999</v>
      </c>
      <c r="L15" s="4">
        <v>25.331582999999998</v>
      </c>
      <c r="M15" s="4">
        <v>26.412837</v>
      </c>
      <c r="N15" s="4">
        <v>28.642551000000001</v>
      </c>
      <c r="O15" s="4">
        <v>29.443657999999999</v>
      </c>
      <c r="P15" s="4">
        <v>30.057676999999998</v>
      </c>
      <c r="Q15" s="4">
        <v>22.705951000000002</v>
      </c>
      <c r="R15" s="4">
        <v>22.222448</v>
      </c>
      <c r="S15" s="4">
        <v>25.185364</v>
      </c>
      <c r="T15" s="4">
        <v>25.395354999999999</v>
      </c>
      <c r="U15" s="4">
        <v>24.665414000000002</v>
      </c>
      <c r="V15" s="4">
        <v>24.183413000000002</v>
      </c>
      <c r="W15" s="4">
        <v>24.539425999999999</v>
      </c>
      <c r="X15" s="4">
        <v>24.757778999999999</v>
      </c>
      <c r="Y15" s="4">
        <v>25.656285</v>
      </c>
      <c r="Z15" s="4">
        <v>26.54795</v>
      </c>
    </row>
    <row r="16" spans="1:26" s="3" customFormat="1" x14ac:dyDescent="0.15">
      <c r="A16" s="3" t="s">
        <v>25</v>
      </c>
      <c r="B16" s="3" t="s">
        <v>26</v>
      </c>
      <c r="C16" s="4">
        <v>42.635406000000003</v>
      </c>
      <c r="D16" s="4">
        <v>43.883231000000002</v>
      </c>
      <c r="E16" s="4">
        <v>48.589081</v>
      </c>
      <c r="F16" s="4">
        <v>57.775888000000002</v>
      </c>
      <c r="G16" s="4">
        <v>67.269661999999997</v>
      </c>
      <c r="H16" s="4">
        <v>75.047792999999999</v>
      </c>
      <c r="I16" s="4">
        <v>83.722646999999995</v>
      </c>
      <c r="J16" s="4">
        <v>81.266908999999998</v>
      </c>
      <c r="K16" s="4">
        <v>77.243451000000007</v>
      </c>
      <c r="L16" s="4">
        <v>81.790820999999994</v>
      </c>
      <c r="M16" s="4">
        <v>84.971229999999991</v>
      </c>
      <c r="N16" s="4">
        <v>88.638159999999999</v>
      </c>
      <c r="O16" s="4">
        <v>87.444001</v>
      </c>
      <c r="P16" s="4">
        <v>84.197441000000012</v>
      </c>
      <c r="Q16" s="4">
        <v>67.615346000000002</v>
      </c>
      <c r="R16" s="4">
        <v>77.390664999999998</v>
      </c>
      <c r="S16" s="4">
        <v>82.309708999999998</v>
      </c>
      <c r="T16" s="4">
        <v>82.034632999999999</v>
      </c>
      <c r="U16" s="4">
        <v>82.178422000000012</v>
      </c>
      <c r="V16" s="4">
        <v>86.979468999999995</v>
      </c>
      <c r="W16" s="4">
        <v>95.680983999999995</v>
      </c>
      <c r="X16" s="4">
        <v>101.067905</v>
      </c>
      <c r="Y16" s="4">
        <v>109.996572</v>
      </c>
      <c r="Z16" s="4">
        <v>115.40205999999999</v>
      </c>
    </row>
    <row r="17" spans="1:26" s="3" customFormat="1" x14ac:dyDescent="0.15">
      <c r="A17" s="3" t="s">
        <v>27</v>
      </c>
      <c r="B17" s="3" t="s">
        <v>28</v>
      </c>
      <c r="C17" s="4">
        <v>168.298551</v>
      </c>
      <c r="D17" s="4">
        <v>164.35817600000001</v>
      </c>
      <c r="E17" s="4">
        <v>174.058348</v>
      </c>
      <c r="F17" s="4">
        <v>183.25632899999999</v>
      </c>
      <c r="G17" s="4">
        <v>187.105649</v>
      </c>
      <c r="H17" s="4">
        <v>207.567318</v>
      </c>
      <c r="I17" s="4">
        <v>212.746959</v>
      </c>
      <c r="J17" s="4">
        <v>207.949074</v>
      </c>
      <c r="K17" s="4">
        <v>204.011752</v>
      </c>
      <c r="L17" s="4">
        <v>213.78033499999998</v>
      </c>
      <c r="M17" s="4">
        <v>221.91053099999999</v>
      </c>
      <c r="N17" s="4">
        <v>236.864225</v>
      </c>
      <c r="O17" s="4">
        <v>248.31422000000001</v>
      </c>
      <c r="P17" s="4">
        <v>251.38599199999999</v>
      </c>
      <c r="Q17" s="4">
        <v>205.40360200000001</v>
      </c>
      <c r="R17" s="4">
        <v>226.74019200000001</v>
      </c>
      <c r="S17" s="4">
        <v>243.54417599999999</v>
      </c>
      <c r="T17" s="4">
        <v>234.40305499999999</v>
      </c>
      <c r="U17" s="4">
        <v>225.16971900000001</v>
      </c>
      <c r="V17" s="4">
        <v>224.119517</v>
      </c>
      <c r="W17" s="4">
        <v>220.62076500000001</v>
      </c>
      <c r="X17" s="4">
        <v>217.82130900000001</v>
      </c>
      <c r="Y17" s="4">
        <v>229.882983</v>
      </c>
      <c r="Z17" s="4">
        <v>237.25614000000002</v>
      </c>
    </row>
    <row r="18" spans="1:26" s="3" customFormat="1" x14ac:dyDescent="0.15">
      <c r="A18" s="3" t="s">
        <v>29</v>
      </c>
      <c r="B18" s="3" t="s">
        <v>30</v>
      </c>
      <c r="C18" s="4">
        <v>20.907361000000002</v>
      </c>
      <c r="D18" s="4">
        <v>19.745797</v>
      </c>
      <c r="E18" s="4">
        <v>19.831520000000001</v>
      </c>
      <c r="F18" s="4">
        <v>20.739673</v>
      </c>
      <c r="G18" s="4">
        <v>20.385479</v>
      </c>
      <c r="H18" s="4">
        <v>20.372111</v>
      </c>
      <c r="I18" s="4">
        <v>20.762554000000002</v>
      </c>
      <c r="J18" s="4">
        <v>20.136097000000003</v>
      </c>
      <c r="K18" s="4">
        <v>18.279547999999998</v>
      </c>
      <c r="L18" s="4">
        <v>17.117574000000001</v>
      </c>
      <c r="M18" s="4">
        <v>16.367553999999998</v>
      </c>
      <c r="N18" s="4">
        <v>15.442294</v>
      </c>
      <c r="O18" s="4">
        <v>15.003964</v>
      </c>
      <c r="P18" s="4">
        <v>14.002254000000001</v>
      </c>
      <c r="Q18" s="4">
        <v>9.9034449999999996</v>
      </c>
      <c r="R18" s="4">
        <v>10.903644</v>
      </c>
      <c r="S18" s="4">
        <v>11.263004</v>
      </c>
      <c r="T18" s="4">
        <v>10.921526999999999</v>
      </c>
      <c r="U18" s="4">
        <v>10.622258</v>
      </c>
      <c r="V18" s="4">
        <v>10.836219</v>
      </c>
      <c r="W18" s="4">
        <v>11.071772000000001</v>
      </c>
      <c r="X18" s="4">
        <v>10.890362999999999</v>
      </c>
      <c r="Y18" s="4">
        <v>10.97414</v>
      </c>
      <c r="Z18" s="4">
        <v>11.0998</v>
      </c>
    </row>
    <row r="19" spans="1:26" s="3" customFormat="1" x14ac:dyDescent="0.15">
      <c r="A19" s="3" t="s">
        <v>31</v>
      </c>
      <c r="B19" s="3" t="s">
        <v>32</v>
      </c>
      <c r="C19" s="4">
        <v>25.238854</v>
      </c>
      <c r="D19" s="4">
        <v>23.310533</v>
      </c>
      <c r="E19" s="4">
        <v>24.152947000000001</v>
      </c>
      <c r="F19" s="4">
        <v>24.696161</v>
      </c>
      <c r="G19" s="4">
        <v>25.330846000000001</v>
      </c>
      <c r="H19" s="4">
        <v>28.192696000000002</v>
      </c>
      <c r="I19" s="4">
        <v>27.841388999999999</v>
      </c>
      <c r="J19" s="4">
        <v>27.757660999999999</v>
      </c>
      <c r="K19" s="4">
        <v>26.734667000000002</v>
      </c>
      <c r="L19" s="4">
        <v>27.851146</v>
      </c>
      <c r="M19" s="4">
        <v>28.203049999999998</v>
      </c>
      <c r="N19" s="4">
        <v>29.446801000000001</v>
      </c>
      <c r="O19" s="4">
        <v>30.382326000000003</v>
      </c>
      <c r="P19" s="4">
        <v>29.815445</v>
      </c>
      <c r="Q19" s="4">
        <v>24.603150000000003</v>
      </c>
      <c r="R19" s="4">
        <v>26.706641000000001</v>
      </c>
      <c r="S19" s="4">
        <v>27.267802</v>
      </c>
      <c r="T19" s="4">
        <v>25.250173</v>
      </c>
      <c r="U19" s="4">
        <v>24.587104</v>
      </c>
      <c r="V19" s="4">
        <v>24.584739000000003</v>
      </c>
      <c r="W19" s="4">
        <v>24.136714999999999</v>
      </c>
      <c r="X19" s="4">
        <v>24.109984000000001</v>
      </c>
      <c r="Y19" s="4">
        <v>24.725913000000002</v>
      </c>
      <c r="Z19" s="4">
        <v>25.297000000000001</v>
      </c>
    </row>
    <row r="20" spans="1:26" s="3" customFormat="1" x14ac:dyDescent="0.15">
      <c r="A20" s="3" t="s">
        <v>33</v>
      </c>
      <c r="B20" s="3" t="s">
        <v>34</v>
      </c>
      <c r="C20" s="4">
        <v>28.65006</v>
      </c>
      <c r="D20" s="4">
        <v>29.038900000000002</v>
      </c>
      <c r="E20" s="4">
        <v>31.336379000000001</v>
      </c>
      <c r="F20" s="4">
        <v>32.703457</v>
      </c>
      <c r="G20" s="4">
        <v>34.445836</v>
      </c>
      <c r="H20" s="4">
        <v>40.266401999999999</v>
      </c>
      <c r="I20" s="4">
        <v>40.551370000000006</v>
      </c>
      <c r="J20" s="4">
        <v>38.463031000000001</v>
      </c>
      <c r="K20" s="4">
        <v>38.432009000000001</v>
      </c>
      <c r="L20" s="4">
        <v>39.244311000000003</v>
      </c>
      <c r="M20" s="4">
        <v>41.505372000000001</v>
      </c>
      <c r="N20" s="4">
        <v>44.958913000000003</v>
      </c>
      <c r="O20" s="4">
        <v>46.846637999999999</v>
      </c>
      <c r="P20" s="4">
        <v>50.233156000000001</v>
      </c>
      <c r="Q20" s="4">
        <v>38.548144999999998</v>
      </c>
      <c r="R20" s="4">
        <v>46.139764</v>
      </c>
      <c r="S20" s="4">
        <v>52.651764999999997</v>
      </c>
      <c r="T20" s="4">
        <v>51.723648999999995</v>
      </c>
      <c r="U20" s="4">
        <v>48.37453</v>
      </c>
      <c r="V20" s="4">
        <v>47.656786999999994</v>
      </c>
      <c r="W20" s="4">
        <v>45.274088000000006</v>
      </c>
      <c r="X20" s="4">
        <v>43.415326</v>
      </c>
      <c r="Y20" s="4">
        <v>47.013007999999999</v>
      </c>
      <c r="Z20" s="4">
        <v>48.289169999999999</v>
      </c>
    </row>
    <row r="21" spans="1:26" s="3" customFormat="1" x14ac:dyDescent="0.15">
      <c r="A21" s="3" t="s">
        <v>35</v>
      </c>
      <c r="B21" s="3" t="s">
        <v>36</v>
      </c>
      <c r="C21" s="4">
        <v>7.02135</v>
      </c>
      <c r="D21" s="4">
        <v>7.001563</v>
      </c>
      <c r="E21" s="4">
        <v>7.3236330000000001</v>
      </c>
      <c r="F21" s="4">
        <v>7.5182180000000001</v>
      </c>
      <c r="G21" s="4">
        <v>8.1565879999999993</v>
      </c>
      <c r="H21" s="4">
        <v>9.3566339999999997</v>
      </c>
      <c r="I21" s="4">
        <v>10.813401000000001</v>
      </c>
      <c r="J21" s="4">
        <v>10.957575</v>
      </c>
      <c r="K21" s="4">
        <v>11.526214</v>
      </c>
      <c r="L21" s="4">
        <v>12.227502000000001</v>
      </c>
      <c r="M21" s="4">
        <v>11.872573000000001</v>
      </c>
      <c r="N21" s="4">
        <v>11.794469999999999</v>
      </c>
      <c r="O21" s="4">
        <v>11.776573000000001</v>
      </c>
      <c r="P21" s="4">
        <v>12.991014</v>
      </c>
      <c r="Q21" s="4">
        <v>13.423993000000001</v>
      </c>
      <c r="R21" s="4">
        <v>13.873932</v>
      </c>
      <c r="S21" s="4">
        <v>12.618251000000001</v>
      </c>
      <c r="T21" s="4">
        <v>12.885047</v>
      </c>
      <c r="U21" s="4">
        <v>13.579178000000001</v>
      </c>
      <c r="V21" s="4">
        <v>13.711015</v>
      </c>
      <c r="W21" s="4">
        <v>13.616892999999999</v>
      </c>
      <c r="X21" s="4">
        <v>13.430732000000001</v>
      </c>
      <c r="Y21" s="4">
        <v>14.34125</v>
      </c>
      <c r="Z21" s="4">
        <v>14.834</v>
      </c>
    </row>
    <row r="22" spans="1:26" s="3" customFormat="1" x14ac:dyDescent="0.15">
      <c r="A22" s="3" t="s">
        <v>37</v>
      </c>
      <c r="B22" s="3" t="s">
        <v>38</v>
      </c>
      <c r="C22" s="4">
        <v>23.833348000000001</v>
      </c>
      <c r="D22" s="4">
        <v>23.545096000000001</v>
      </c>
      <c r="E22" s="4">
        <v>25.041640999999998</v>
      </c>
      <c r="F22" s="4">
        <v>25.908459000000001</v>
      </c>
      <c r="G22" s="4">
        <v>26.799808000000002</v>
      </c>
      <c r="H22" s="4">
        <v>29.577010999999999</v>
      </c>
      <c r="I22" s="4">
        <v>31.340450000000001</v>
      </c>
      <c r="J22" s="4">
        <v>30.797556</v>
      </c>
      <c r="K22" s="4">
        <v>30.748947999999999</v>
      </c>
      <c r="L22" s="4">
        <v>33.971739999999997</v>
      </c>
      <c r="M22" s="4">
        <v>35.736146999999995</v>
      </c>
      <c r="N22" s="4">
        <v>37.647186999999995</v>
      </c>
      <c r="O22" s="4">
        <v>39.210203999999997</v>
      </c>
      <c r="P22" s="4">
        <v>39.113733000000003</v>
      </c>
      <c r="Q22" s="4">
        <v>30.599353999999998</v>
      </c>
      <c r="R22" s="4">
        <v>33.673276000000001</v>
      </c>
      <c r="S22" s="4">
        <v>37.877167</v>
      </c>
      <c r="T22" s="4">
        <v>35.885108000000002</v>
      </c>
      <c r="U22" s="4">
        <v>33.641752000000004</v>
      </c>
      <c r="V22" s="4">
        <v>32.667448</v>
      </c>
      <c r="W22" s="4">
        <v>32.245991000000004</v>
      </c>
      <c r="X22" s="4">
        <v>32.354446000000003</v>
      </c>
      <c r="Y22" s="4">
        <v>34.902400999999998</v>
      </c>
      <c r="Z22" s="4">
        <v>35.896999999999998</v>
      </c>
    </row>
    <row r="23" spans="1:26" s="3" customFormat="1" x14ac:dyDescent="0.15">
      <c r="A23" s="3" t="s">
        <v>39</v>
      </c>
      <c r="B23" s="3" t="s">
        <v>40</v>
      </c>
      <c r="C23" s="4">
        <v>37.568161000000003</v>
      </c>
      <c r="D23" s="4">
        <v>36.701258000000003</v>
      </c>
      <c r="E23" s="4">
        <v>40.279256000000004</v>
      </c>
      <c r="F23" s="4">
        <v>42.764658000000004</v>
      </c>
      <c r="G23" s="4">
        <v>41.939669000000002</v>
      </c>
      <c r="H23" s="4">
        <v>47.036648</v>
      </c>
      <c r="I23" s="4">
        <v>48.105343999999995</v>
      </c>
      <c r="J23" s="4">
        <v>47.254341999999994</v>
      </c>
      <c r="K23" s="4">
        <v>47.008887000000001</v>
      </c>
      <c r="L23" s="4">
        <v>51.388534</v>
      </c>
      <c r="M23" s="4">
        <v>54.565796999999996</v>
      </c>
      <c r="N23" s="4">
        <v>62.224788000000004</v>
      </c>
      <c r="O23" s="4">
        <v>66.629846000000001</v>
      </c>
      <c r="P23" s="4">
        <v>65.710488999999995</v>
      </c>
      <c r="Q23" s="4">
        <v>50.588303000000003</v>
      </c>
      <c r="R23" s="4">
        <v>58.471137999999996</v>
      </c>
      <c r="S23" s="4">
        <v>62.675697999999997</v>
      </c>
      <c r="T23" s="4">
        <v>59.199872999999997</v>
      </c>
      <c r="U23" s="4">
        <v>56.238596999999999</v>
      </c>
      <c r="V23" s="4">
        <v>55.546411999999997</v>
      </c>
      <c r="W23" s="4">
        <v>54.361184999999999</v>
      </c>
      <c r="X23" s="4">
        <v>52.892584999999997</v>
      </c>
      <c r="Y23" s="4">
        <v>57.106165999999995</v>
      </c>
      <c r="Z23" s="4">
        <v>59.849050000000005</v>
      </c>
    </row>
    <row r="24" spans="1:26" s="3" customFormat="1" x14ac:dyDescent="0.15">
      <c r="A24" s="3" t="s">
        <v>41</v>
      </c>
      <c r="B24" s="3" t="s">
        <v>42</v>
      </c>
      <c r="C24" s="4">
        <v>25.079417000000003</v>
      </c>
      <c r="D24" s="4">
        <v>25.015028999999998</v>
      </c>
      <c r="E24" s="4">
        <v>26.092971000000002</v>
      </c>
      <c r="F24" s="4">
        <v>28.925704000000003</v>
      </c>
      <c r="G24" s="4">
        <v>30.047422999999998</v>
      </c>
      <c r="H24" s="4">
        <v>32.765813999999999</v>
      </c>
      <c r="I24" s="4">
        <v>33.332449999999994</v>
      </c>
      <c r="J24" s="4">
        <v>32.582813000000002</v>
      </c>
      <c r="K24" s="4">
        <v>31.281479000000001</v>
      </c>
      <c r="L24" s="4">
        <v>31.979527999999998</v>
      </c>
      <c r="M24" s="4">
        <v>33.660038</v>
      </c>
      <c r="N24" s="4">
        <v>35.349771999999994</v>
      </c>
      <c r="O24" s="4">
        <v>38.464669000000001</v>
      </c>
      <c r="P24" s="4">
        <v>39.519900999999997</v>
      </c>
      <c r="Q24" s="4">
        <v>37.737213000000004</v>
      </c>
      <c r="R24" s="4">
        <v>36.971796000000005</v>
      </c>
      <c r="S24" s="4">
        <v>39.190489999999997</v>
      </c>
      <c r="T24" s="4">
        <v>38.537678999999997</v>
      </c>
      <c r="U24" s="4">
        <v>38.126300999999998</v>
      </c>
      <c r="V24" s="4">
        <v>39.116896999999994</v>
      </c>
      <c r="W24" s="4">
        <v>39.914122000000006</v>
      </c>
      <c r="X24" s="4">
        <v>40.727874</v>
      </c>
      <c r="Y24" s="4">
        <v>40.820103000000003</v>
      </c>
      <c r="Z24" s="4">
        <v>41.990120000000005</v>
      </c>
    </row>
    <row r="25" spans="1:26" s="3" customFormat="1" x14ac:dyDescent="0.15">
      <c r="A25" s="3" t="s">
        <v>43</v>
      </c>
      <c r="B25" s="3" t="s">
        <v>44</v>
      </c>
      <c r="C25" s="4">
        <v>83.681040999999993</v>
      </c>
      <c r="D25" s="4">
        <v>82.065179999999998</v>
      </c>
      <c r="E25" s="4">
        <v>82.645933999999997</v>
      </c>
      <c r="F25" s="4">
        <v>86.684626000000009</v>
      </c>
      <c r="G25" s="4">
        <v>93.614479000000003</v>
      </c>
      <c r="H25" s="4">
        <v>106.77267399999999</v>
      </c>
      <c r="I25" s="4">
        <v>110.64411100000001</v>
      </c>
      <c r="J25" s="4">
        <v>113.40997999999999</v>
      </c>
      <c r="K25" s="4">
        <v>118.36819199999999</v>
      </c>
      <c r="L25" s="4">
        <v>127.23777800000001</v>
      </c>
      <c r="M25" s="4">
        <v>138.284819</v>
      </c>
      <c r="N25" s="4">
        <v>152.75740599999997</v>
      </c>
      <c r="O25" s="4">
        <v>165.13147000000001</v>
      </c>
      <c r="P25" s="4">
        <v>170.16244399999999</v>
      </c>
      <c r="Q25" s="4">
        <v>155.51062100000001</v>
      </c>
      <c r="R25" s="4">
        <v>156.83778000000001</v>
      </c>
      <c r="S25" s="4">
        <v>167.59752900000001</v>
      </c>
      <c r="T25" s="4">
        <v>169.58072300000001</v>
      </c>
      <c r="U25" s="4">
        <v>170.47747799999999</v>
      </c>
      <c r="V25" s="4">
        <v>167.27124700000002</v>
      </c>
      <c r="W25" s="4">
        <v>163.185147</v>
      </c>
      <c r="X25" s="4">
        <v>164.275655</v>
      </c>
      <c r="Y25" s="4">
        <v>176.82278700000001</v>
      </c>
      <c r="Z25" s="4">
        <v>186.32905</v>
      </c>
    </row>
    <row r="26" spans="1:26" s="3" customFormat="1" x14ac:dyDescent="0.15">
      <c r="A26" s="3" t="s">
        <v>45</v>
      </c>
      <c r="B26" s="3" t="s">
        <v>46</v>
      </c>
      <c r="C26" s="4">
        <v>387.22178700000001</v>
      </c>
      <c r="D26" s="4">
        <v>399.86317599999995</v>
      </c>
      <c r="E26" s="4">
        <v>416.689953</v>
      </c>
      <c r="F26" s="4">
        <v>444.80810300000002</v>
      </c>
      <c r="G26" s="4">
        <v>485.05361099999999</v>
      </c>
      <c r="H26" s="4">
        <v>539.56613900000002</v>
      </c>
      <c r="I26" s="4">
        <v>581.511214</v>
      </c>
      <c r="J26" s="4">
        <v>605.96822600000007</v>
      </c>
      <c r="K26" s="4">
        <v>616.071417</v>
      </c>
      <c r="L26" s="4">
        <v>650.19352900000001</v>
      </c>
      <c r="M26" s="4">
        <v>685.96082899999999</v>
      </c>
      <c r="N26" s="4">
        <v>731.33994900000005</v>
      </c>
      <c r="O26" s="4">
        <v>763.37917099999993</v>
      </c>
      <c r="P26" s="4">
        <v>784.08388400000001</v>
      </c>
      <c r="Q26" s="4">
        <v>761.12227899999993</v>
      </c>
      <c r="R26" s="4">
        <v>812.52759500000002</v>
      </c>
      <c r="S26" s="4">
        <v>837.96496000000002</v>
      </c>
      <c r="T26" s="4">
        <v>865.88922600000001</v>
      </c>
      <c r="U26" s="4">
        <v>872.61371299999996</v>
      </c>
      <c r="V26" s="4">
        <v>896.51615800000002</v>
      </c>
      <c r="W26" s="4">
        <v>921.09651599999995</v>
      </c>
      <c r="X26" s="4">
        <v>936.13015700000005</v>
      </c>
      <c r="Y26" s="4">
        <v>983.90567099999998</v>
      </c>
      <c r="Z26" s="4">
        <v>1027.5436299999999</v>
      </c>
    </row>
    <row r="27" spans="1:26" s="3" customFormat="1" x14ac:dyDescent="0.15">
      <c r="A27" s="3" t="s">
        <v>47</v>
      </c>
      <c r="B27" s="3" t="s">
        <v>48</v>
      </c>
      <c r="C27" s="4">
        <v>159.85285300000001</v>
      </c>
      <c r="D27" s="4">
        <v>163.20858799999999</v>
      </c>
      <c r="E27" s="4">
        <v>175.032859</v>
      </c>
      <c r="F27" s="4">
        <v>183.693229</v>
      </c>
      <c r="G27" s="4">
        <v>197.46643700000001</v>
      </c>
      <c r="H27" s="4">
        <v>218.534054</v>
      </c>
      <c r="I27" s="4">
        <v>230.728767</v>
      </c>
      <c r="J27" s="4">
        <v>241.07896</v>
      </c>
      <c r="K27" s="4">
        <v>249.10585</v>
      </c>
      <c r="L27" s="4">
        <v>269.09581699999995</v>
      </c>
      <c r="M27" s="4">
        <v>282.80690199999998</v>
      </c>
      <c r="N27" s="4">
        <v>297.65063799999996</v>
      </c>
      <c r="O27" s="4">
        <v>310.969808</v>
      </c>
      <c r="P27" s="4">
        <v>316.56782799999996</v>
      </c>
      <c r="Q27" s="4">
        <v>292.50791999999996</v>
      </c>
      <c r="R27" s="4">
        <v>313.77873700000004</v>
      </c>
      <c r="S27" s="4">
        <v>325.932929</v>
      </c>
      <c r="T27" s="4">
        <v>334.83643499999999</v>
      </c>
      <c r="U27" s="4">
        <v>341.31098100000003</v>
      </c>
      <c r="V27" s="4">
        <v>348.964628</v>
      </c>
      <c r="W27" s="4">
        <v>354.27572999999995</v>
      </c>
      <c r="X27" s="4">
        <v>361.16107299999999</v>
      </c>
      <c r="Y27" s="4">
        <v>382.93141700000001</v>
      </c>
      <c r="Z27" s="4">
        <v>401.04246000000001</v>
      </c>
    </row>
    <row r="28" spans="1:26" s="3" customFormat="1" x14ac:dyDescent="0.15">
      <c r="A28" s="3" t="s">
        <v>49</v>
      </c>
      <c r="B28" s="3" t="s">
        <v>50</v>
      </c>
      <c r="C28" s="4">
        <v>89.384152</v>
      </c>
      <c r="D28" s="4">
        <v>91.885551000000007</v>
      </c>
      <c r="E28" s="4">
        <v>95.415392000000011</v>
      </c>
      <c r="F28" s="4">
        <v>101.06588400000001</v>
      </c>
      <c r="G28" s="4">
        <v>107.548761</v>
      </c>
      <c r="H28" s="4">
        <v>116.345319</v>
      </c>
      <c r="I28" s="4">
        <v>125.004318</v>
      </c>
      <c r="J28" s="4">
        <v>133.63350500000001</v>
      </c>
      <c r="K28" s="4">
        <v>138.995362</v>
      </c>
      <c r="L28" s="4">
        <v>154.97197299999999</v>
      </c>
      <c r="M28" s="4">
        <v>164.30889000000002</v>
      </c>
      <c r="N28" s="4">
        <v>170.84724900000001</v>
      </c>
      <c r="O28" s="4">
        <v>177.49957699999999</v>
      </c>
      <c r="P28" s="4">
        <v>180.48081200000001</v>
      </c>
      <c r="Q28" s="4">
        <v>167.11756199999999</v>
      </c>
      <c r="R28" s="4">
        <v>177.58909400000002</v>
      </c>
      <c r="S28" s="4">
        <v>182.22831500000001</v>
      </c>
      <c r="T28" s="4">
        <v>187.99132900000001</v>
      </c>
      <c r="U28" s="4">
        <v>191.78537100000003</v>
      </c>
      <c r="V28" s="4">
        <v>196.532284</v>
      </c>
      <c r="W28" s="4">
        <v>200.78331500000002</v>
      </c>
      <c r="X28" s="4">
        <v>207.02033700000001</v>
      </c>
      <c r="Y28" s="4">
        <v>215.91410099999999</v>
      </c>
      <c r="Z28" s="4">
        <v>223.19417999999999</v>
      </c>
    </row>
    <row r="29" spans="1:26" s="3" customFormat="1" x14ac:dyDescent="0.15">
      <c r="A29" s="3" t="s">
        <v>51</v>
      </c>
      <c r="B29" s="3" t="s">
        <v>52</v>
      </c>
      <c r="C29" s="4">
        <v>49.098323999999998</v>
      </c>
      <c r="D29" s="4">
        <v>49.893999999999998</v>
      </c>
      <c r="E29" s="4">
        <v>57.328360999999994</v>
      </c>
      <c r="F29" s="4">
        <v>58.323788</v>
      </c>
      <c r="G29" s="4">
        <v>64.275112000000007</v>
      </c>
      <c r="H29" s="4">
        <v>73.391804000000008</v>
      </c>
      <c r="I29" s="4">
        <v>75.298100999999988</v>
      </c>
      <c r="J29" s="4">
        <v>76.489494000000008</v>
      </c>
      <c r="K29" s="4">
        <v>77.461232999999993</v>
      </c>
      <c r="L29" s="4">
        <v>80.29634200000001</v>
      </c>
      <c r="M29" s="4">
        <v>83.880786999999998</v>
      </c>
      <c r="N29" s="4">
        <v>89.846790999999996</v>
      </c>
      <c r="O29" s="4">
        <v>95.326632000000004</v>
      </c>
      <c r="P29" s="4">
        <v>97.299134000000009</v>
      </c>
      <c r="Q29" s="4">
        <v>85.402822</v>
      </c>
      <c r="R29" s="4">
        <v>92.441907</v>
      </c>
      <c r="S29" s="4">
        <v>98.520073999999994</v>
      </c>
      <c r="T29" s="4">
        <v>100.70416299999999</v>
      </c>
      <c r="U29" s="4">
        <v>102.66247299999999</v>
      </c>
      <c r="V29" s="4">
        <v>103.128711</v>
      </c>
      <c r="W29" s="4">
        <v>104.20723699999999</v>
      </c>
      <c r="X29" s="4">
        <v>104.143213</v>
      </c>
      <c r="Y29" s="4">
        <v>114.61867699999999</v>
      </c>
      <c r="Z29" s="4">
        <v>122.52086</v>
      </c>
    </row>
    <row r="30" spans="1:26" s="3" customFormat="1" x14ac:dyDescent="0.15">
      <c r="A30" s="3" t="s">
        <v>53</v>
      </c>
      <c r="B30" s="3" t="s">
        <v>54</v>
      </c>
      <c r="C30" s="4">
        <v>21.370377000000001</v>
      </c>
      <c r="D30" s="4">
        <v>21.429038000000002</v>
      </c>
      <c r="E30" s="4">
        <v>22.289106</v>
      </c>
      <c r="F30" s="4">
        <v>24.303557000000001</v>
      </c>
      <c r="G30" s="4">
        <v>25.642564</v>
      </c>
      <c r="H30" s="4">
        <v>28.796931000000001</v>
      </c>
      <c r="I30" s="4">
        <v>30.426347</v>
      </c>
      <c r="J30" s="4">
        <v>30.955962</v>
      </c>
      <c r="K30" s="4">
        <v>32.649256000000001</v>
      </c>
      <c r="L30" s="4">
        <v>33.827502000000003</v>
      </c>
      <c r="M30" s="4">
        <v>34.617224999999998</v>
      </c>
      <c r="N30" s="4">
        <v>36.956598</v>
      </c>
      <c r="O30" s="4">
        <v>38.143599000000002</v>
      </c>
      <c r="P30" s="4">
        <v>38.787881999999996</v>
      </c>
      <c r="Q30" s="4">
        <v>39.987535000000001</v>
      </c>
      <c r="R30" s="4">
        <v>43.747737000000001</v>
      </c>
      <c r="S30" s="4">
        <v>45.184539999999998</v>
      </c>
      <c r="T30" s="4">
        <v>46.140942000000003</v>
      </c>
      <c r="U30" s="4">
        <v>46.863137000000002</v>
      </c>
      <c r="V30" s="4">
        <v>49.303633999999995</v>
      </c>
      <c r="W30" s="4">
        <v>49.285178999999999</v>
      </c>
      <c r="X30" s="4">
        <v>49.997523000000001</v>
      </c>
      <c r="Y30" s="4">
        <v>52.398639000000003</v>
      </c>
      <c r="Z30" s="4">
        <v>55.327419999999996</v>
      </c>
    </row>
    <row r="31" spans="1:26" s="3" customFormat="1" x14ac:dyDescent="0.15">
      <c r="A31" s="3" t="s">
        <v>55</v>
      </c>
      <c r="B31" s="3" t="s">
        <v>56</v>
      </c>
      <c r="C31" s="4">
        <v>30.870726999999999</v>
      </c>
      <c r="D31" s="4">
        <v>33.148803000000001</v>
      </c>
      <c r="E31" s="4">
        <v>35.455749000000004</v>
      </c>
      <c r="F31" s="4">
        <v>40.043406000000004</v>
      </c>
      <c r="G31" s="4">
        <v>46.051911999999994</v>
      </c>
      <c r="H31" s="4">
        <v>56.523582000000005</v>
      </c>
      <c r="I31" s="4">
        <v>66.76106200000001</v>
      </c>
      <c r="J31" s="4">
        <v>64.350414999999998</v>
      </c>
      <c r="K31" s="4">
        <v>64.676231999999999</v>
      </c>
      <c r="L31" s="4">
        <v>65.974132999999995</v>
      </c>
      <c r="M31" s="4">
        <v>72.296657999999994</v>
      </c>
      <c r="N31" s="4">
        <v>75.345787000000001</v>
      </c>
      <c r="O31" s="4">
        <v>78.519064</v>
      </c>
      <c r="P31" s="4">
        <v>85.053316000000009</v>
      </c>
      <c r="Q31" s="4">
        <v>84.354180999999997</v>
      </c>
      <c r="R31" s="4">
        <v>91.518895000000001</v>
      </c>
      <c r="S31" s="4">
        <v>92.348735000000005</v>
      </c>
      <c r="T31" s="4">
        <v>93.795231999999999</v>
      </c>
      <c r="U31" s="4">
        <v>86.486453999999995</v>
      </c>
      <c r="V31" s="4">
        <v>86.82005199999999</v>
      </c>
      <c r="W31" s="4">
        <v>89.22587</v>
      </c>
      <c r="X31" s="4">
        <v>92.976107999999996</v>
      </c>
      <c r="Y31" s="4">
        <v>97.303889999999996</v>
      </c>
      <c r="Z31" s="4">
        <v>102.93896000000001</v>
      </c>
    </row>
    <row r="32" spans="1:26" s="3" customFormat="1" x14ac:dyDescent="0.15">
      <c r="A32" s="3" t="s">
        <v>57</v>
      </c>
      <c r="B32" s="3" t="s">
        <v>58</v>
      </c>
      <c r="C32" s="4">
        <v>16.600531</v>
      </c>
      <c r="D32" s="4">
        <v>17.551083999999999</v>
      </c>
      <c r="E32" s="4">
        <v>18.304120999999999</v>
      </c>
      <c r="F32" s="4">
        <v>19.048856000000001</v>
      </c>
      <c r="G32" s="4">
        <v>20.231498999999999</v>
      </c>
      <c r="H32" s="4">
        <v>22.401982</v>
      </c>
      <c r="I32" s="4">
        <v>24.277100999999998</v>
      </c>
      <c r="J32" s="4">
        <v>24.728831</v>
      </c>
      <c r="K32" s="4">
        <v>24.155363000000001</v>
      </c>
      <c r="L32" s="4">
        <v>24.934666</v>
      </c>
      <c r="M32" s="4">
        <v>25.589997</v>
      </c>
      <c r="N32" s="4">
        <v>26.489008999999999</v>
      </c>
      <c r="O32" s="4">
        <v>28.081211</v>
      </c>
      <c r="P32" s="4">
        <v>29.853541</v>
      </c>
      <c r="Q32" s="4">
        <v>28.249464</v>
      </c>
      <c r="R32" s="4">
        <v>28.308996</v>
      </c>
      <c r="S32" s="4">
        <v>28.094657999999999</v>
      </c>
      <c r="T32" s="4">
        <v>28.431639000000001</v>
      </c>
      <c r="U32" s="4">
        <v>28.082975999999999</v>
      </c>
      <c r="V32" s="4">
        <v>28.418849999999999</v>
      </c>
      <c r="W32" s="4">
        <v>27.699909999999999</v>
      </c>
      <c r="X32" s="4">
        <v>28.786356999999999</v>
      </c>
      <c r="Y32" s="4">
        <v>29.791401999999998</v>
      </c>
      <c r="Z32" s="4">
        <v>31.519869999999997</v>
      </c>
    </row>
    <row r="33" spans="1:26" s="3" customFormat="1" x14ac:dyDescent="0.15">
      <c r="A33" s="3" t="s">
        <v>59</v>
      </c>
      <c r="B33" s="3" t="s">
        <v>60</v>
      </c>
      <c r="C33" s="4">
        <v>6.9031880000000001</v>
      </c>
      <c r="D33" s="4">
        <v>7.3514179999999998</v>
      </c>
      <c r="E33" s="4">
        <v>7.8365230000000006</v>
      </c>
      <c r="F33" s="4">
        <v>10.007835999999999</v>
      </c>
      <c r="G33" s="4">
        <v>13.011118</v>
      </c>
      <c r="H33" s="4">
        <v>19.491239</v>
      </c>
      <c r="I33" s="4">
        <v>24.059117999999998</v>
      </c>
      <c r="J33" s="4">
        <v>22.468915000000003</v>
      </c>
      <c r="K33" s="4">
        <v>23.799064999999999</v>
      </c>
      <c r="L33" s="4">
        <v>23.351393000000002</v>
      </c>
      <c r="M33" s="4">
        <v>26.939107</v>
      </c>
      <c r="N33" s="4">
        <v>26.845219</v>
      </c>
      <c r="O33" s="4">
        <v>28.22072</v>
      </c>
      <c r="P33" s="4">
        <v>30.609893</v>
      </c>
      <c r="Q33" s="4">
        <v>32.084175000000002</v>
      </c>
      <c r="R33" s="4">
        <v>36.119400999999996</v>
      </c>
      <c r="S33" s="4">
        <v>36.536633000000002</v>
      </c>
      <c r="T33" s="4">
        <v>37.366118999999998</v>
      </c>
      <c r="U33" s="4">
        <v>30.735422999999997</v>
      </c>
      <c r="V33" s="4">
        <v>30.036986000000002</v>
      </c>
      <c r="W33" s="4">
        <v>29.430465000000002</v>
      </c>
      <c r="X33" s="4">
        <v>30.192760999999997</v>
      </c>
      <c r="Y33" s="4">
        <v>29.445535</v>
      </c>
      <c r="Z33" s="4">
        <v>29.97935</v>
      </c>
    </row>
    <row r="34" spans="1:26" s="3" customFormat="1" x14ac:dyDescent="0.15">
      <c r="A34" s="3" t="s">
        <v>61</v>
      </c>
      <c r="B34" s="3" t="s">
        <v>62</v>
      </c>
      <c r="C34" s="4">
        <v>7.3670080000000002</v>
      </c>
      <c r="D34" s="4">
        <v>8.246300999999999</v>
      </c>
      <c r="E34" s="4">
        <v>9.3151049999999991</v>
      </c>
      <c r="F34" s="4">
        <v>10.986713999999999</v>
      </c>
      <c r="G34" s="4">
        <v>12.809295000000001</v>
      </c>
      <c r="H34" s="4">
        <v>14.630362</v>
      </c>
      <c r="I34" s="4">
        <v>18.424842999999999</v>
      </c>
      <c r="J34" s="4">
        <v>17.152669999999997</v>
      </c>
      <c r="K34" s="4">
        <v>16.721805</v>
      </c>
      <c r="L34" s="4">
        <v>17.688074</v>
      </c>
      <c r="M34" s="4">
        <v>19.767554000000001</v>
      </c>
      <c r="N34" s="4">
        <v>22.011559000000002</v>
      </c>
      <c r="O34" s="4">
        <v>22.217133</v>
      </c>
      <c r="P34" s="4">
        <v>24.589882000000003</v>
      </c>
      <c r="Q34" s="4">
        <v>24.020542000000003</v>
      </c>
      <c r="R34" s="4">
        <v>27.090496999999999</v>
      </c>
      <c r="S34" s="4">
        <v>27.717444</v>
      </c>
      <c r="T34" s="4">
        <v>27.997473000000003</v>
      </c>
      <c r="U34" s="4">
        <v>27.668054000000001</v>
      </c>
      <c r="V34" s="4">
        <v>28.364215000000002</v>
      </c>
      <c r="W34" s="4">
        <v>32.095495</v>
      </c>
      <c r="X34" s="4">
        <v>33.996989999999997</v>
      </c>
      <c r="Y34" s="4">
        <v>38.066952999999998</v>
      </c>
      <c r="Z34" s="4">
        <v>41.43974</v>
      </c>
    </row>
    <row r="35" spans="1:26" s="3" customFormat="1" x14ac:dyDescent="0.15">
      <c r="A35" s="3" t="s">
        <v>63</v>
      </c>
      <c r="B35" s="3" t="s">
        <v>64</v>
      </c>
      <c r="C35" s="4">
        <v>63.429027999999995</v>
      </c>
      <c r="D35" s="4">
        <v>64.895033999999995</v>
      </c>
      <c r="E35" s="4">
        <v>65.817132999999998</v>
      </c>
      <c r="F35" s="4">
        <v>70.570513000000005</v>
      </c>
      <c r="G35" s="4">
        <v>73.642769000000001</v>
      </c>
      <c r="H35" s="4">
        <v>80.631427000000002</v>
      </c>
      <c r="I35" s="4">
        <v>84.596312000000012</v>
      </c>
      <c r="J35" s="4">
        <v>86.32396700000001</v>
      </c>
      <c r="K35" s="4">
        <v>83.753027000000003</v>
      </c>
      <c r="L35" s="4">
        <v>87.867964000000001</v>
      </c>
      <c r="M35" s="4">
        <v>93.611270000000005</v>
      </c>
      <c r="N35" s="4">
        <v>105.488569</v>
      </c>
      <c r="O35" s="4">
        <v>116.010136</v>
      </c>
      <c r="P35" s="4">
        <v>117.89778100000001</v>
      </c>
      <c r="Q35" s="4">
        <v>115.791133</v>
      </c>
      <c r="R35" s="4">
        <v>118.957998</v>
      </c>
      <c r="S35" s="4">
        <v>117.49665700000001</v>
      </c>
      <c r="T35" s="4">
        <v>120.729668</v>
      </c>
      <c r="U35" s="4">
        <v>122.241292</v>
      </c>
      <c r="V35" s="4">
        <v>127.993292</v>
      </c>
      <c r="W35" s="4">
        <v>134.07930500000001</v>
      </c>
      <c r="X35" s="4">
        <v>132.14385899999999</v>
      </c>
      <c r="Y35" s="4">
        <v>145.465305</v>
      </c>
      <c r="Z35" s="4">
        <v>144.78700000000001</v>
      </c>
    </row>
    <row r="36" spans="1:26" s="3" customFormat="1" x14ac:dyDescent="0.15">
      <c r="A36" s="3" t="s">
        <v>65</v>
      </c>
      <c r="B36" s="3" t="s">
        <v>66</v>
      </c>
      <c r="C36" s="4">
        <v>32.217896000000003</v>
      </c>
      <c r="D36" s="4">
        <v>32.559215999999999</v>
      </c>
      <c r="E36" s="4">
        <v>30.961262999999999</v>
      </c>
      <c r="F36" s="4">
        <v>33.616973999999999</v>
      </c>
      <c r="G36" s="4">
        <v>38.018265</v>
      </c>
      <c r="H36" s="4">
        <v>34.820827999999999</v>
      </c>
      <c r="I36" s="4">
        <v>32.724574000000004</v>
      </c>
      <c r="J36" s="4">
        <v>39.484336999999996</v>
      </c>
      <c r="K36" s="4">
        <v>41.423033000000004</v>
      </c>
      <c r="L36" s="4">
        <v>41.015483999999994</v>
      </c>
      <c r="M36" s="4">
        <v>41.071093999999995</v>
      </c>
      <c r="N36" s="4">
        <v>39.361969999999999</v>
      </c>
      <c r="O36" s="4">
        <v>35.895010999999997</v>
      </c>
      <c r="P36" s="4">
        <v>33.702885000000002</v>
      </c>
      <c r="Q36" s="4">
        <v>47.051559000000005</v>
      </c>
      <c r="R36" s="4">
        <v>52.037815999999999</v>
      </c>
      <c r="S36" s="4">
        <v>49.298855000000003</v>
      </c>
      <c r="T36" s="4">
        <v>52.235298999999998</v>
      </c>
      <c r="U36" s="4">
        <v>53.802375999999995</v>
      </c>
      <c r="V36" s="4">
        <v>54.472448</v>
      </c>
      <c r="W36" s="4">
        <v>55.906635999999999</v>
      </c>
      <c r="X36" s="4">
        <v>55.695000999999998</v>
      </c>
      <c r="Y36" s="4">
        <v>53.795605999999999</v>
      </c>
      <c r="Z36" s="4">
        <v>54.920099999999998</v>
      </c>
    </row>
    <row r="37" spans="1:26" s="3" customFormat="1" x14ac:dyDescent="0.15">
      <c r="A37" s="3" t="s">
        <v>67</v>
      </c>
      <c r="B37" s="3" t="s">
        <v>68</v>
      </c>
      <c r="C37" s="4">
        <v>84.237212</v>
      </c>
      <c r="D37" s="4">
        <v>88.182164</v>
      </c>
      <c r="E37" s="4">
        <v>91.723050000000001</v>
      </c>
      <c r="F37" s="4">
        <v>98.623615999999998</v>
      </c>
      <c r="G37" s="4">
        <v>110.105875</v>
      </c>
      <c r="H37" s="4">
        <v>126.567652</v>
      </c>
      <c r="I37" s="4">
        <v>141.71101000000002</v>
      </c>
      <c r="J37" s="4">
        <v>149.059146</v>
      </c>
      <c r="K37" s="4">
        <v>150.58283900000001</v>
      </c>
      <c r="L37" s="4">
        <v>159.13973300000001</v>
      </c>
      <c r="M37" s="4">
        <v>167.798967</v>
      </c>
      <c r="N37" s="4">
        <v>182.58040299999999</v>
      </c>
      <c r="O37" s="4">
        <v>189.969224</v>
      </c>
      <c r="P37" s="4">
        <v>198.62299400000001</v>
      </c>
      <c r="Q37" s="4">
        <v>188.050299</v>
      </c>
      <c r="R37" s="4">
        <v>200.85241699999997</v>
      </c>
      <c r="S37" s="4">
        <v>218.051615</v>
      </c>
      <c r="T37" s="4">
        <v>228.51610099999999</v>
      </c>
      <c r="U37" s="4">
        <v>231.93692899999999</v>
      </c>
      <c r="V37" s="4">
        <v>240.21749</v>
      </c>
      <c r="W37" s="4">
        <v>248.85691500000001</v>
      </c>
      <c r="X37" s="4">
        <v>254.325898</v>
      </c>
      <c r="Y37" s="4">
        <v>263.04839099999998</v>
      </c>
      <c r="Z37" s="4">
        <v>280.39436999999998</v>
      </c>
    </row>
    <row r="38" spans="1:26" s="3" customFormat="1" x14ac:dyDescent="0.15">
      <c r="A38" s="3" t="s">
        <v>69</v>
      </c>
      <c r="B38" s="3" t="s">
        <v>70</v>
      </c>
      <c r="C38" s="4">
        <v>32.185436000000003</v>
      </c>
      <c r="D38" s="4">
        <v>34.389986999999998</v>
      </c>
      <c r="E38" s="4">
        <v>35.581178999999999</v>
      </c>
      <c r="F38" s="4">
        <v>39.503385000000002</v>
      </c>
      <c r="G38" s="4">
        <v>44.551697999999995</v>
      </c>
      <c r="H38" s="4">
        <v>51.719232000000005</v>
      </c>
      <c r="I38" s="4">
        <v>59.870784</v>
      </c>
      <c r="J38" s="4">
        <v>63.395114</v>
      </c>
      <c r="K38" s="4">
        <v>64.474191000000005</v>
      </c>
      <c r="L38" s="4">
        <v>67.222143000000003</v>
      </c>
      <c r="M38" s="4">
        <v>70.829694000000003</v>
      </c>
      <c r="N38" s="4">
        <v>78.00061199999999</v>
      </c>
      <c r="O38" s="4">
        <v>82.241566000000006</v>
      </c>
      <c r="P38" s="4">
        <v>86.158994000000007</v>
      </c>
      <c r="Q38" s="4">
        <v>82.484884999999991</v>
      </c>
      <c r="R38" s="4">
        <v>92.308956999999992</v>
      </c>
      <c r="S38" s="4">
        <v>103.900881</v>
      </c>
      <c r="T38" s="4">
        <v>109.97056699999999</v>
      </c>
      <c r="U38" s="4">
        <v>113.684467</v>
      </c>
      <c r="V38" s="4">
        <v>119.967224</v>
      </c>
      <c r="W38" s="4">
        <v>125.974023</v>
      </c>
      <c r="X38" s="4">
        <v>130.02182199999999</v>
      </c>
      <c r="Y38" s="4">
        <v>134.38127</v>
      </c>
      <c r="Z38" s="4">
        <v>144.59354999999999</v>
      </c>
    </row>
    <row r="39" spans="1:26" s="3" customFormat="1" x14ac:dyDescent="0.15">
      <c r="A39" s="3" t="s">
        <v>71</v>
      </c>
      <c r="B39" s="3" t="s">
        <v>72</v>
      </c>
      <c r="C39" s="4">
        <v>14.443605999999999</v>
      </c>
      <c r="D39" s="4">
        <v>14.453835999999999</v>
      </c>
      <c r="E39" s="4">
        <v>14.654324000000001</v>
      </c>
      <c r="F39" s="4">
        <v>15.249825999999999</v>
      </c>
      <c r="G39" s="4">
        <v>15.80527</v>
      </c>
      <c r="H39" s="4">
        <v>17.476064999999998</v>
      </c>
      <c r="I39" s="4">
        <v>19.895174999999998</v>
      </c>
      <c r="J39" s="4">
        <v>20.587161999999999</v>
      </c>
      <c r="K39" s="4">
        <v>20.432196999999999</v>
      </c>
      <c r="L39" s="4">
        <v>21.243080999999997</v>
      </c>
      <c r="M39" s="4">
        <v>21.499333</v>
      </c>
      <c r="N39" s="4">
        <v>22.057563999999999</v>
      </c>
      <c r="O39" s="4">
        <v>22.667368</v>
      </c>
      <c r="P39" s="4">
        <v>23.812442999999998</v>
      </c>
      <c r="Q39" s="4">
        <v>24.344663000000001</v>
      </c>
      <c r="R39" s="4">
        <v>25.324202</v>
      </c>
      <c r="S39" s="4">
        <v>26.506691</v>
      </c>
      <c r="T39" s="4">
        <v>27.063238000000002</v>
      </c>
      <c r="U39" s="4">
        <v>28.006670999999997</v>
      </c>
      <c r="V39" s="4">
        <v>28.229675</v>
      </c>
      <c r="W39" s="4">
        <v>29.332605999999998</v>
      </c>
      <c r="X39" s="4">
        <v>29.179582999999997</v>
      </c>
      <c r="Y39" s="4">
        <v>29.228866999999997</v>
      </c>
      <c r="Z39" s="4">
        <v>30.945</v>
      </c>
    </row>
    <row r="40" spans="1:26" s="3" customFormat="1" x14ac:dyDescent="0.15">
      <c r="A40" s="3" t="s">
        <v>73</v>
      </c>
      <c r="B40" s="3" t="s">
        <v>74</v>
      </c>
      <c r="C40" s="4">
        <v>9.1723490000000005</v>
      </c>
      <c r="D40" s="4">
        <v>9.7079400000000007</v>
      </c>
      <c r="E40" s="4">
        <v>10.167152</v>
      </c>
      <c r="F40" s="4">
        <v>11.168991</v>
      </c>
      <c r="G40" s="4">
        <v>12.570260000000001</v>
      </c>
      <c r="H40" s="4">
        <v>13.814652000000001</v>
      </c>
      <c r="I40" s="4">
        <v>13.961634</v>
      </c>
      <c r="J40" s="4">
        <v>13.302955000000001</v>
      </c>
      <c r="K40" s="4">
        <v>13.856209000000002</v>
      </c>
      <c r="L40" s="4">
        <v>15.125388999999998</v>
      </c>
      <c r="M40" s="4">
        <v>15.424458000000001</v>
      </c>
      <c r="N40" s="4">
        <v>16.298819999999999</v>
      </c>
      <c r="O40" s="4">
        <v>16.066326</v>
      </c>
      <c r="P40" s="4">
        <v>16.566831999999998</v>
      </c>
      <c r="Q40" s="4">
        <v>13.749611999999999</v>
      </c>
      <c r="R40" s="4">
        <v>14.880040999999999</v>
      </c>
      <c r="S40" s="4">
        <v>15.189593</v>
      </c>
      <c r="T40" s="4">
        <v>16.070715</v>
      </c>
      <c r="U40" s="4">
        <v>15.880561999999999</v>
      </c>
      <c r="V40" s="4">
        <v>16.177381999999998</v>
      </c>
      <c r="W40" s="4">
        <v>16.591991</v>
      </c>
      <c r="X40" s="4">
        <v>17.461025000000003</v>
      </c>
      <c r="Y40" s="4">
        <v>18.436726999999998</v>
      </c>
      <c r="Z40" s="4">
        <v>19.44725</v>
      </c>
    </row>
    <row r="41" spans="1:26" s="3" customFormat="1" x14ac:dyDescent="0.15">
      <c r="A41" s="3" t="s">
        <v>75</v>
      </c>
      <c r="B41" s="3" t="s">
        <v>76</v>
      </c>
      <c r="C41" s="4">
        <v>28.43582</v>
      </c>
      <c r="D41" s="4">
        <v>29.630400000000002</v>
      </c>
      <c r="E41" s="4">
        <v>31.320395000000001</v>
      </c>
      <c r="F41" s="4">
        <v>32.701414</v>
      </c>
      <c r="G41" s="4">
        <v>37.178648000000003</v>
      </c>
      <c r="H41" s="4">
        <v>43.557701999999999</v>
      </c>
      <c r="I41" s="4">
        <v>47.983417000000003</v>
      </c>
      <c r="J41" s="4">
        <v>51.773915000000002</v>
      </c>
      <c r="K41" s="4">
        <v>51.820241000000003</v>
      </c>
      <c r="L41" s="4">
        <v>55.549120000000002</v>
      </c>
      <c r="M41" s="4">
        <v>60.045482000000007</v>
      </c>
      <c r="N41" s="4">
        <v>66.223407000000009</v>
      </c>
      <c r="O41" s="4">
        <v>68.993964000000005</v>
      </c>
      <c r="P41" s="4">
        <v>72.084725000000006</v>
      </c>
      <c r="Q41" s="4">
        <v>67.47113800000001</v>
      </c>
      <c r="R41" s="4">
        <v>68.339217000000005</v>
      </c>
      <c r="S41" s="4">
        <v>72.454449999999994</v>
      </c>
      <c r="T41" s="4">
        <v>75.411581000000012</v>
      </c>
      <c r="U41" s="4">
        <v>74.365229000000014</v>
      </c>
      <c r="V41" s="4">
        <v>75.843209000000002</v>
      </c>
      <c r="W41" s="4">
        <v>76.958294999999993</v>
      </c>
      <c r="X41" s="4">
        <v>77.663467999999995</v>
      </c>
      <c r="Y41" s="4">
        <v>81.001526999999996</v>
      </c>
      <c r="Z41" s="4">
        <v>85.408570000000012</v>
      </c>
    </row>
    <row r="42" spans="1:26" s="3" customFormat="1" x14ac:dyDescent="0.15">
      <c r="A42" s="3" t="s">
        <v>77</v>
      </c>
      <c r="B42" s="3" t="s">
        <v>78</v>
      </c>
      <c r="C42" s="4">
        <v>16.614070999999999</v>
      </c>
      <c r="D42" s="4">
        <v>17.869371999999998</v>
      </c>
      <c r="E42" s="4">
        <v>17.699899000000002</v>
      </c>
      <c r="F42" s="4">
        <v>18.260366000000001</v>
      </c>
      <c r="G42" s="4">
        <v>19.768352</v>
      </c>
      <c r="H42" s="4">
        <v>22.488596000000001</v>
      </c>
      <c r="I42" s="4">
        <v>24.989489000000003</v>
      </c>
      <c r="J42" s="4">
        <v>25.671401000000003</v>
      </c>
      <c r="K42" s="4">
        <v>26.530436000000002</v>
      </c>
      <c r="L42" s="4">
        <v>27.100397000000001</v>
      </c>
      <c r="M42" s="4">
        <v>28.375937</v>
      </c>
      <c r="N42" s="4">
        <v>30.912581999999997</v>
      </c>
      <c r="O42" s="4">
        <v>32.015928000000002</v>
      </c>
      <c r="P42" s="4">
        <v>32.239079000000004</v>
      </c>
      <c r="Q42" s="4">
        <v>33.367187000000001</v>
      </c>
      <c r="R42" s="4">
        <v>35.381732000000007</v>
      </c>
      <c r="S42" s="4">
        <v>34.836168999999998</v>
      </c>
      <c r="T42" s="4">
        <v>35.776491999999998</v>
      </c>
      <c r="U42" s="4">
        <v>36.835680999999994</v>
      </c>
      <c r="V42" s="4">
        <v>38.048249000000006</v>
      </c>
      <c r="W42" s="4">
        <v>38.75206</v>
      </c>
      <c r="X42" s="4">
        <v>39.828218</v>
      </c>
      <c r="Y42" s="4">
        <v>41.361060999999999</v>
      </c>
      <c r="Z42" s="4">
        <v>43.460740000000001</v>
      </c>
    </row>
    <row r="43" spans="1:26" s="3" customFormat="1" x14ac:dyDescent="0.15">
      <c r="A43" s="3" t="s">
        <v>79</v>
      </c>
      <c r="B43" s="3" t="s">
        <v>80</v>
      </c>
      <c r="C43" s="4">
        <v>8.8348420000000001</v>
      </c>
      <c r="D43" s="4">
        <v>9.4163759999999996</v>
      </c>
      <c r="E43" s="4">
        <v>9.609373999999999</v>
      </c>
      <c r="F43" s="4">
        <v>9.7389339999999986</v>
      </c>
      <c r="G43" s="4">
        <v>10.384084000000001</v>
      </c>
      <c r="H43" s="4">
        <v>11.936771</v>
      </c>
      <c r="I43" s="4">
        <v>12.827494</v>
      </c>
      <c r="J43" s="4">
        <v>13.117216000000001</v>
      </c>
      <c r="K43" s="4">
        <v>13.964037000000001</v>
      </c>
      <c r="L43" s="4">
        <v>14.742607</v>
      </c>
      <c r="M43" s="4">
        <v>15.43092</v>
      </c>
      <c r="N43" s="4">
        <v>17.206525000000003</v>
      </c>
      <c r="O43" s="4">
        <v>17.720568</v>
      </c>
      <c r="P43" s="4">
        <v>17.984248999999998</v>
      </c>
      <c r="Q43" s="4">
        <v>18.841235000000001</v>
      </c>
      <c r="R43" s="4">
        <v>20.297018999999999</v>
      </c>
      <c r="S43" s="4">
        <v>20.609238000000001</v>
      </c>
      <c r="T43" s="4">
        <v>20.638434</v>
      </c>
      <c r="U43" s="4">
        <v>21.190062000000001</v>
      </c>
      <c r="V43" s="4">
        <v>22.225269000000001</v>
      </c>
      <c r="W43" s="4">
        <v>22.384114</v>
      </c>
      <c r="X43" s="4">
        <v>23.183383000000003</v>
      </c>
      <c r="Y43" s="4">
        <v>24.418669999999999</v>
      </c>
      <c r="Z43" s="4">
        <v>25.609459999999999</v>
      </c>
    </row>
    <row r="44" spans="1:26" s="3" customFormat="1" x14ac:dyDescent="0.15">
      <c r="A44" s="3" t="s">
        <v>81</v>
      </c>
      <c r="B44" s="3" t="s">
        <v>82</v>
      </c>
      <c r="C44" s="4">
        <v>7.7792299999999992</v>
      </c>
      <c r="D44" s="4">
        <v>8.4529959999999988</v>
      </c>
      <c r="E44" s="4">
        <v>8.0905249999999995</v>
      </c>
      <c r="F44" s="4">
        <v>8.5214320000000008</v>
      </c>
      <c r="G44" s="4">
        <v>9.3842680000000005</v>
      </c>
      <c r="H44" s="4">
        <v>10.551824</v>
      </c>
      <c r="I44" s="4">
        <v>12.161995000000001</v>
      </c>
      <c r="J44" s="4">
        <v>12.554183999999999</v>
      </c>
      <c r="K44" s="4">
        <v>12.566398</v>
      </c>
      <c r="L44" s="4">
        <v>12.357790000000001</v>
      </c>
      <c r="M44" s="4">
        <v>12.945017</v>
      </c>
      <c r="N44" s="4">
        <v>13.706057000000001</v>
      </c>
      <c r="O44" s="4">
        <v>14.295359000000001</v>
      </c>
      <c r="P44" s="4">
        <v>14.25483</v>
      </c>
      <c r="Q44" s="4">
        <v>14.525952999999999</v>
      </c>
      <c r="R44" s="4">
        <v>15.084712999999999</v>
      </c>
      <c r="S44" s="4">
        <v>14.226931</v>
      </c>
      <c r="T44" s="4">
        <v>15.138058000000001</v>
      </c>
      <c r="U44" s="4">
        <v>15.645619</v>
      </c>
      <c r="V44" s="4">
        <v>15.822979</v>
      </c>
      <c r="W44" s="4">
        <v>16.367946</v>
      </c>
      <c r="X44" s="4">
        <v>16.644835</v>
      </c>
      <c r="Y44" s="4">
        <v>16.942391000000001</v>
      </c>
      <c r="Z44" s="4">
        <v>17.851279999999999</v>
      </c>
    </row>
    <row r="45" spans="1:26"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row>
    <row r="46" spans="1:26" s="3" customFormat="1" x14ac:dyDescent="0.15">
      <c r="A46" s="3" t="s">
        <v>85</v>
      </c>
      <c r="B46" s="3" t="s">
        <v>86</v>
      </c>
      <c r="C46" s="4">
        <v>72.153956999999991</v>
      </c>
      <c r="D46" s="4">
        <v>76.62012399999999</v>
      </c>
      <c r="E46" s="4">
        <v>79.155586</v>
      </c>
      <c r="F46" s="4">
        <v>77.210540999999992</v>
      </c>
      <c r="G46" s="4">
        <v>79.094569000000007</v>
      </c>
      <c r="H46" s="4">
        <v>85.950439000000003</v>
      </c>
      <c r="I46" s="4">
        <v>85.539792000000006</v>
      </c>
      <c r="J46" s="4">
        <v>91.076993999999999</v>
      </c>
      <c r="K46" s="4">
        <v>94.122253000000001</v>
      </c>
      <c r="L46" s="4">
        <v>98.280428000000001</v>
      </c>
      <c r="M46" s="4">
        <v>101.792134</v>
      </c>
      <c r="N46" s="4">
        <v>104.79803299999999</v>
      </c>
      <c r="O46" s="4">
        <v>107.25710000000001</v>
      </c>
      <c r="P46" s="4">
        <v>110.082112</v>
      </c>
      <c r="Q46" s="4">
        <v>116.80103299999999</v>
      </c>
      <c r="R46" s="4">
        <v>121.641378</v>
      </c>
      <c r="S46" s="4">
        <v>125.70667299999999</v>
      </c>
      <c r="T46" s="4">
        <v>130.7576</v>
      </c>
      <c r="U46" s="4">
        <v>135.329564</v>
      </c>
      <c r="V46" s="4">
        <v>136.74102600000001</v>
      </c>
      <c r="W46" s="4">
        <v>140.31817999999998</v>
      </c>
      <c r="X46" s="4">
        <v>142.22936900000002</v>
      </c>
      <c r="Y46" s="4">
        <v>146.05577400000001</v>
      </c>
      <c r="Z46" s="4">
        <v>148.3142</v>
      </c>
    </row>
    <row r="47" spans="1:26" s="3" customFormat="1" x14ac:dyDescent="0.15">
      <c r="A47" s="3" t="s">
        <v>87</v>
      </c>
      <c r="B47" s="3" t="s">
        <v>88</v>
      </c>
      <c r="C47" s="4">
        <v>34.863332</v>
      </c>
      <c r="D47" s="4">
        <v>37.254263000000002</v>
      </c>
      <c r="E47" s="4">
        <v>40.101782</v>
      </c>
      <c r="F47" s="4">
        <v>36.222557999999999</v>
      </c>
      <c r="G47" s="4">
        <v>36.986646999999998</v>
      </c>
      <c r="H47" s="4">
        <v>39.462747999999998</v>
      </c>
      <c r="I47" s="4">
        <v>38.418613000000001</v>
      </c>
      <c r="J47" s="4">
        <v>40.924550000000004</v>
      </c>
      <c r="K47" s="4">
        <v>41.831283999999997</v>
      </c>
      <c r="L47" s="4">
        <v>44.095279999999995</v>
      </c>
      <c r="M47" s="4">
        <v>45.191499999999998</v>
      </c>
      <c r="N47" s="4">
        <v>46.075197999999993</v>
      </c>
      <c r="O47" s="4">
        <v>47.072802000000003</v>
      </c>
      <c r="P47" s="4">
        <v>48.866048999999997</v>
      </c>
      <c r="Q47" s="4">
        <v>52.373798999999998</v>
      </c>
      <c r="R47" s="4">
        <v>53.161652000000004</v>
      </c>
      <c r="S47" s="4">
        <v>54.441940000000002</v>
      </c>
      <c r="T47" s="4">
        <v>56.487779000000003</v>
      </c>
      <c r="U47" s="4">
        <v>57.545999999999999</v>
      </c>
      <c r="V47" s="4">
        <v>56.511000000000003</v>
      </c>
      <c r="W47" s="4">
        <v>57.545999999999999</v>
      </c>
      <c r="X47" s="4">
        <v>57.436999999999998</v>
      </c>
      <c r="Y47" s="4">
        <v>59.741999999999997</v>
      </c>
      <c r="Z47" s="4">
        <v>60.576999999999998</v>
      </c>
    </row>
    <row r="48" spans="1:26" s="3" customFormat="1" x14ac:dyDescent="0.15">
      <c r="A48" s="3" t="s">
        <v>89</v>
      </c>
      <c r="B48" s="3" t="s">
        <v>90</v>
      </c>
      <c r="C48" s="4">
        <v>11.092079999999999</v>
      </c>
      <c r="D48" s="4">
        <v>12.002844999999999</v>
      </c>
      <c r="E48" s="4">
        <v>12.279107</v>
      </c>
      <c r="F48" s="4">
        <v>12.805673000000001</v>
      </c>
      <c r="G48" s="4">
        <v>13.228735</v>
      </c>
      <c r="H48" s="4">
        <v>15.402468000000001</v>
      </c>
      <c r="I48" s="4">
        <v>14.923848</v>
      </c>
      <c r="J48" s="4">
        <v>16.913637999999999</v>
      </c>
      <c r="K48" s="4">
        <v>17.095856000000001</v>
      </c>
      <c r="L48" s="4">
        <v>17.540133000000001</v>
      </c>
      <c r="M48" s="4">
        <v>17.802849999999999</v>
      </c>
      <c r="N48" s="4">
        <v>18.916539</v>
      </c>
      <c r="O48" s="4">
        <v>19.379422999999999</v>
      </c>
      <c r="P48" s="4">
        <v>19.756729</v>
      </c>
      <c r="Q48" s="4">
        <v>19.908282</v>
      </c>
      <c r="R48" s="4">
        <v>21.198260999999999</v>
      </c>
      <c r="S48" s="4">
        <v>21.996907999999998</v>
      </c>
      <c r="T48" s="4">
        <v>23.065789000000002</v>
      </c>
      <c r="U48" s="4">
        <v>23.916568999999999</v>
      </c>
      <c r="V48" s="4">
        <v>24.189641999999999</v>
      </c>
      <c r="W48" s="4">
        <v>24.179276999999999</v>
      </c>
      <c r="X48" s="4">
        <v>24.573344000000002</v>
      </c>
      <c r="Y48" s="4">
        <v>25.100047</v>
      </c>
      <c r="Z48" s="4">
        <v>25.557590000000001</v>
      </c>
    </row>
    <row r="49" spans="1:26" s="3" customFormat="1" x14ac:dyDescent="0.15">
      <c r="A49" s="3" t="s">
        <v>91</v>
      </c>
      <c r="B49" s="3" t="s">
        <v>92</v>
      </c>
      <c r="C49" s="4">
        <v>18.060997999999998</v>
      </c>
      <c r="D49" s="4">
        <v>18.834498</v>
      </c>
      <c r="E49" s="4">
        <v>18.902459999999998</v>
      </c>
      <c r="F49" s="4">
        <v>19.520999</v>
      </c>
      <c r="G49" s="4">
        <v>20.264154999999999</v>
      </c>
      <c r="H49" s="4">
        <v>22.303421</v>
      </c>
      <c r="I49" s="4">
        <v>22.815369999999998</v>
      </c>
      <c r="J49" s="4">
        <v>23.950790000000001</v>
      </c>
      <c r="K49" s="4">
        <v>25.611352999999998</v>
      </c>
      <c r="L49" s="4">
        <v>26.863541000000001</v>
      </c>
      <c r="M49" s="4">
        <v>28.215092000000002</v>
      </c>
      <c r="N49" s="4">
        <v>29.525835000000001</v>
      </c>
      <c r="O49" s="4">
        <v>30.038715</v>
      </c>
      <c r="P49" s="4">
        <v>30.329535</v>
      </c>
      <c r="Q49" s="4">
        <v>33.014330999999999</v>
      </c>
      <c r="R49" s="4">
        <v>35.230349000000004</v>
      </c>
      <c r="S49" s="4">
        <v>36.654857999999997</v>
      </c>
      <c r="T49" s="4">
        <v>38.101269000000002</v>
      </c>
      <c r="U49" s="4">
        <v>40.254671999999999</v>
      </c>
      <c r="V49" s="4">
        <v>41.773813000000004</v>
      </c>
      <c r="W49" s="4">
        <v>43.370482000000003</v>
      </c>
      <c r="X49" s="4">
        <v>44.591417</v>
      </c>
      <c r="Y49" s="4">
        <v>45.329701999999997</v>
      </c>
      <c r="Z49" s="4">
        <v>46.159610000000001</v>
      </c>
    </row>
    <row r="50" spans="1:26" s="3" customFormat="1" x14ac:dyDescent="0.15">
      <c r="A50" s="3" t="s">
        <v>93</v>
      </c>
      <c r="B50" s="3" t="s">
        <v>94</v>
      </c>
      <c r="C50" s="4">
        <v>8.1375469999999996</v>
      </c>
      <c r="D50" s="4">
        <v>8.528518</v>
      </c>
      <c r="E50" s="4">
        <v>7.8722370000000002</v>
      </c>
      <c r="F50" s="4">
        <v>8.6613120000000006</v>
      </c>
      <c r="G50" s="4">
        <v>8.6150319999999994</v>
      </c>
      <c r="H50" s="4">
        <v>8.7818009999999997</v>
      </c>
      <c r="I50" s="4">
        <v>9.3819599999999994</v>
      </c>
      <c r="J50" s="4">
        <v>9.288017</v>
      </c>
      <c r="K50" s="4">
        <v>9.5837599999999998</v>
      </c>
      <c r="L50" s="4">
        <v>9.7814739999999993</v>
      </c>
      <c r="M50" s="4">
        <v>10.582692</v>
      </c>
      <c r="N50" s="4">
        <v>10.280460999999999</v>
      </c>
      <c r="O50" s="4">
        <v>10.766159999999999</v>
      </c>
      <c r="P50" s="4">
        <v>11.129799</v>
      </c>
      <c r="Q50" s="4">
        <v>11.504620999999998</v>
      </c>
      <c r="R50" s="4">
        <v>12.051117</v>
      </c>
      <c r="S50" s="4">
        <v>12.612966</v>
      </c>
      <c r="T50" s="4">
        <v>13.102763000000001</v>
      </c>
      <c r="U50" s="4">
        <v>13.612323</v>
      </c>
      <c r="V50" s="4">
        <v>14.266571000000001</v>
      </c>
      <c r="W50" s="4">
        <v>15.222421000000001</v>
      </c>
      <c r="X50" s="4">
        <v>15.627608</v>
      </c>
      <c r="Y50" s="4">
        <v>15.884024999999999</v>
      </c>
      <c r="Z50" s="4">
        <v>16.02</v>
      </c>
    </row>
    <row r="51" spans="1:26" s="3" customFormat="1" x14ac:dyDescent="0.15">
      <c r="A51" s="3" t="s">
        <v>99</v>
      </c>
      <c r="B51" s="3" t="s">
        <v>116</v>
      </c>
      <c r="C51" s="4">
        <v>970.13272800000004</v>
      </c>
      <c r="D51" s="4">
        <v>988.7577510000001</v>
      </c>
      <c r="E51" s="4">
        <v>1033.1409719999999</v>
      </c>
      <c r="F51" s="4">
        <v>1079.3185140000001</v>
      </c>
      <c r="G51" s="4">
        <v>1148.7313489999999</v>
      </c>
      <c r="H51" s="4">
        <v>1282.940339</v>
      </c>
      <c r="I51" s="4">
        <v>1348.4446950000001</v>
      </c>
      <c r="J51" s="4">
        <v>1363.1482549999998</v>
      </c>
      <c r="K51" s="4">
        <v>1373.487963</v>
      </c>
      <c r="L51" s="4">
        <v>1441.632793</v>
      </c>
      <c r="M51" s="4">
        <v>1524.4921569999999</v>
      </c>
      <c r="N51" s="4">
        <v>1629.1215589999999</v>
      </c>
      <c r="O51" s="4">
        <v>1720.006112</v>
      </c>
      <c r="P51" s="4">
        <v>1775.5036089999999</v>
      </c>
      <c r="Q51" s="4">
        <v>1633.89805</v>
      </c>
      <c r="R51" s="4">
        <v>1743.6675789999999</v>
      </c>
      <c r="S51" s="4">
        <v>1836.7225740000001</v>
      </c>
      <c r="T51" s="4">
        <v>1867.7367080000001</v>
      </c>
      <c r="U51" s="4">
        <v>1863.214784</v>
      </c>
      <c r="V51" s="4">
        <v>1876.612376</v>
      </c>
      <c r="W51" s="4">
        <v>1885.015249</v>
      </c>
      <c r="X51" s="4">
        <v>1896.100588</v>
      </c>
      <c r="Y51" s="4">
        <v>1995.9556620000001</v>
      </c>
      <c r="Z51" s="4">
        <v>2073.1780100000001</v>
      </c>
    </row>
    <row r="52" spans="1:26" s="3" customFormat="1" x14ac:dyDescent="0.15">
      <c r="C52" s="4"/>
      <c r="D52" s="4"/>
      <c r="E52" s="4"/>
      <c r="F52" s="4"/>
      <c r="G52" s="4"/>
      <c r="H52" s="4"/>
      <c r="I52" s="4"/>
      <c r="J52" s="4"/>
      <c r="K52" s="4"/>
      <c r="L52" s="4"/>
      <c r="M52" s="4"/>
      <c r="N52" s="4"/>
      <c r="O52" s="4"/>
      <c r="P52" s="4"/>
      <c r="Q52" s="4"/>
      <c r="R52" s="4"/>
      <c r="S52" s="4"/>
      <c r="T52" s="4"/>
      <c r="U52" s="4"/>
      <c r="V52" s="4"/>
      <c r="W52" s="4"/>
      <c r="X52" s="4"/>
      <c r="Y52" s="4"/>
      <c r="Z52" s="4"/>
    </row>
    <row r="53" spans="1:26" s="3" customFormat="1" x14ac:dyDescent="0.15">
      <c r="B53" s="3" t="s">
        <v>113</v>
      </c>
      <c r="C53" s="4"/>
      <c r="D53" s="4"/>
      <c r="E53" s="4"/>
      <c r="F53" s="4"/>
      <c r="G53" s="4"/>
      <c r="H53" s="4"/>
      <c r="I53" s="4"/>
      <c r="J53" s="4"/>
      <c r="K53" s="4"/>
      <c r="L53" s="4"/>
      <c r="M53" s="4"/>
      <c r="N53" s="4"/>
      <c r="O53" s="4"/>
      <c r="P53" s="4"/>
      <c r="Q53" s="4"/>
      <c r="R53" s="4"/>
      <c r="S53" s="4"/>
      <c r="T53" s="4"/>
      <c r="U53" s="4"/>
      <c r="V53" s="4"/>
      <c r="W53" s="4"/>
      <c r="X53" s="4"/>
      <c r="Y53" s="4"/>
      <c r="Z53" s="4"/>
    </row>
    <row r="54" spans="1:26" s="3" customFormat="1" x14ac:dyDescent="0.15">
      <c r="C54" s="4"/>
      <c r="D54" s="4"/>
      <c r="E54" s="4"/>
      <c r="F54" s="4"/>
      <c r="G54" s="4"/>
      <c r="H54" s="4"/>
      <c r="I54" s="4"/>
      <c r="J54" s="4"/>
      <c r="K54" s="4"/>
      <c r="L54" s="4"/>
      <c r="M54" s="4"/>
      <c r="N54" s="4"/>
      <c r="O54" s="4"/>
      <c r="P54" s="4"/>
      <c r="Q54" s="4"/>
      <c r="R54" s="4"/>
      <c r="S54" s="4"/>
      <c r="T54" s="4"/>
      <c r="U54" s="4"/>
      <c r="V54" s="4"/>
      <c r="W54" s="4"/>
      <c r="X54" s="4"/>
      <c r="Y54" s="4"/>
      <c r="Z54" s="4"/>
    </row>
    <row r="55" spans="1:26"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row>
    <row r="56" spans="1:26" s="3" customFormat="1" x14ac:dyDescent="0.15">
      <c r="C56" s="4"/>
      <c r="D56" s="4"/>
      <c r="E56" s="4"/>
      <c r="F56" s="4"/>
      <c r="G56" s="4"/>
      <c r="H56" s="4"/>
      <c r="I56" s="4"/>
      <c r="J56" s="4"/>
      <c r="K56" s="4"/>
      <c r="L56" s="4"/>
      <c r="M56" s="4"/>
      <c r="N56" s="4"/>
      <c r="O56" s="4"/>
      <c r="P56" s="4"/>
      <c r="Q56" s="4"/>
      <c r="R56" s="4"/>
      <c r="S56" s="4"/>
      <c r="T56" s="4"/>
      <c r="U56" s="4"/>
      <c r="V56" s="4"/>
      <c r="W56" s="4"/>
      <c r="X56" s="4"/>
      <c r="Y56" s="4"/>
      <c r="Z56" s="4"/>
    </row>
    <row r="57" spans="1:26" s="3" customFormat="1" x14ac:dyDescent="0.15">
      <c r="B57" s="3" t="s">
        <v>103</v>
      </c>
      <c r="C57" s="4"/>
      <c r="D57" s="4"/>
      <c r="E57" s="4"/>
      <c r="F57" s="4"/>
      <c r="G57" s="4"/>
      <c r="H57" s="4"/>
      <c r="I57" s="4"/>
      <c r="J57" s="4"/>
      <c r="K57" s="4"/>
      <c r="L57" s="4"/>
      <c r="M57" s="4"/>
      <c r="N57" s="4"/>
      <c r="O57" s="4"/>
      <c r="P57" s="4"/>
      <c r="Q57" s="4"/>
      <c r="R57" s="4"/>
      <c r="S57" s="4"/>
      <c r="T57" s="4"/>
      <c r="U57" s="4"/>
      <c r="V57" s="4"/>
      <c r="W57" s="4"/>
      <c r="X57" s="4"/>
      <c r="Y57" s="4"/>
      <c r="Z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Zeros="0" topLeftCell="B1" workbookViewId="0">
      <pane xSplit="1" ySplit="3" topLeftCell="W4" activePane="bottomRight" state="frozen"/>
      <selection activeCell="B1" sqref="B1"/>
      <selection pane="topRight" activeCell="U1" sqref="U1"/>
      <selection pane="bottomLeft" activeCell="B10" sqref="B10"/>
      <selection pane="bottomRight" activeCell="Z25" sqref="Z25"/>
    </sheetView>
  </sheetViews>
  <sheetFormatPr baseColWidth="10" defaultColWidth="10.6640625" defaultRowHeight="13" x14ac:dyDescent="0.15"/>
  <cols>
    <col min="1" max="1" width="10.6640625" customWidth="1"/>
    <col min="2" max="2" width="85.83203125" customWidth="1"/>
  </cols>
  <sheetData>
    <row r="1" spans="1:28" x14ac:dyDescent="0.15">
      <c r="A1" s="1" t="s">
        <v>118</v>
      </c>
    </row>
    <row r="2" spans="1:28" x14ac:dyDescent="0.15">
      <c r="Y2">
        <f>Y5/Q5</f>
        <v>1.0648388986947559</v>
      </c>
    </row>
    <row r="3" spans="1:28"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15">
      <c r="A4" s="3" t="s">
        <v>1</v>
      </c>
      <c r="B4" s="3" t="s">
        <v>2</v>
      </c>
      <c r="C4" s="4">
        <v>53.406205999999997</v>
      </c>
      <c r="D4" s="4">
        <v>54.188644000000004</v>
      </c>
      <c r="E4" s="4">
        <v>55.283703000000003</v>
      </c>
      <c r="F4" s="4">
        <v>56.592455999999999</v>
      </c>
      <c r="G4" s="4">
        <v>56.296396000000001</v>
      </c>
      <c r="H4" s="4">
        <v>57.097864000000001</v>
      </c>
      <c r="I4" s="4">
        <v>54.626358000000003</v>
      </c>
      <c r="J4" s="4">
        <v>54.029268999999999</v>
      </c>
      <c r="K4" s="4">
        <v>53.046525000000003</v>
      </c>
      <c r="L4" s="4">
        <v>55.146836999999998</v>
      </c>
      <c r="M4" s="4">
        <v>54.090563000000003</v>
      </c>
      <c r="N4" s="4">
        <v>52.331097999999997</v>
      </c>
      <c r="O4" s="4">
        <v>53.542014999999999</v>
      </c>
      <c r="P4" s="4">
        <v>53.206391000000004</v>
      </c>
      <c r="Q4" s="4">
        <v>51.242821000000006</v>
      </c>
      <c r="R4" s="4">
        <v>50.850692000000002</v>
      </c>
      <c r="S4" s="4">
        <v>51.546017999999997</v>
      </c>
      <c r="T4" s="4">
        <v>52.842813999999997</v>
      </c>
      <c r="U4" s="4">
        <v>52.960980999999997</v>
      </c>
      <c r="V4" s="4">
        <v>54.697866000000005</v>
      </c>
      <c r="W4" s="4">
        <v>53.021414</v>
      </c>
      <c r="X4" s="4">
        <v>52.739843</v>
      </c>
      <c r="Y4" s="4">
        <v>52.982638000000001</v>
      </c>
      <c r="Z4" s="4">
        <v>52.715084000000004</v>
      </c>
      <c r="AA4" s="4"/>
      <c r="AB4" s="4"/>
    </row>
    <row r="5" spans="1:28" s="3" customFormat="1" x14ac:dyDescent="0.15">
      <c r="A5" s="3" t="s">
        <v>3</v>
      </c>
      <c r="B5" s="3" t="s">
        <v>4</v>
      </c>
      <c r="C5" s="4">
        <v>530.225953</v>
      </c>
      <c r="D5" s="4">
        <v>530.06882999999993</v>
      </c>
      <c r="E5" s="4">
        <v>557.10294700000009</v>
      </c>
      <c r="F5" s="4">
        <v>593.73485300000004</v>
      </c>
      <c r="G5" s="4">
        <v>625.17524500000002</v>
      </c>
      <c r="H5" s="4">
        <v>663.50907900000004</v>
      </c>
      <c r="I5" s="4">
        <v>678.92369999999994</v>
      </c>
      <c r="J5" s="4">
        <v>663.59315800000002</v>
      </c>
      <c r="K5" s="4">
        <v>646.21547499999997</v>
      </c>
      <c r="L5" s="4">
        <v>656.28962000000001</v>
      </c>
      <c r="M5" s="4">
        <v>666.8204179999999</v>
      </c>
      <c r="N5" s="4">
        <v>683.63669400000003</v>
      </c>
      <c r="O5" s="4">
        <v>706.00169200000005</v>
      </c>
      <c r="P5" s="4">
        <v>696.55431799999997</v>
      </c>
      <c r="Q5" s="4">
        <v>615.44277899999997</v>
      </c>
      <c r="R5" s="4">
        <v>645.12000799999998</v>
      </c>
      <c r="S5" s="4">
        <v>654.30030899999997</v>
      </c>
      <c r="T5" s="4">
        <v>631.26439900000003</v>
      </c>
      <c r="U5" s="4">
        <v>620.63713699999994</v>
      </c>
      <c r="V5" s="4">
        <v>621.386079</v>
      </c>
      <c r="W5" s="4">
        <v>631.10476000000006</v>
      </c>
      <c r="X5" s="4">
        <v>639.81562100000008</v>
      </c>
      <c r="Y5" s="4">
        <v>655.34741099999997</v>
      </c>
      <c r="Z5" s="4">
        <v>659.85642700000005</v>
      </c>
      <c r="AA5" s="4"/>
      <c r="AB5" s="4"/>
    </row>
    <row r="6" spans="1:28" s="3" customFormat="1" x14ac:dyDescent="0.15">
      <c r="A6" s="3" t="s">
        <v>5</v>
      </c>
      <c r="B6" s="3" t="s">
        <v>6</v>
      </c>
      <c r="C6" s="4">
        <v>53.961855999999997</v>
      </c>
      <c r="D6" s="4">
        <v>54.47439</v>
      </c>
      <c r="E6" s="4">
        <v>55.270617999999999</v>
      </c>
      <c r="F6" s="4">
        <v>54.044761000000001</v>
      </c>
      <c r="G6" s="4">
        <v>56.371904000000001</v>
      </c>
      <c r="H6" s="4">
        <v>61.664147</v>
      </c>
      <c r="I6" s="4">
        <v>62.731757999999999</v>
      </c>
      <c r="J6" s="4">
        <v>63.112586999999998</v>
      </c>
      <c r="K6" s="4">
        <v>66.933720000000008</v>
      </c>
      <c r="L6" s="4">
        <v>67.295225000000002</v>
      </c>
      <c r="M6" s="4">
        <v>79.389576000000005</v>
      </c>
      <c r="N6" s="4">
        <v>85.200884000000002</v>
      </c>
      <c r="O6" s="4">
        <v>102.26007000000001</v>
      </c>
      <c r="P6" s="4">
        <v>102.384743</v>
      </c>
      <c r="Q6" s="4">
        <v>101.749622</v>
      </c>
      <c r="R6" s="4">
        <v>109.70282899999999</v>
      </c>
      <c r="S6" s="4">
        <v>104.762902</v>
      </c>
      <c r="T6" s="4">
        <v>103.70526700000001</v>
      </c>
      <c r="U6" s="4">
        <v>101.679813</v>
      </c>
      <c r="V6" s="4">
        <v>95.515964000000011</v>
      </c>
      <c r="W6" s="4">
        <v>96.962810000000005</v>
      </c>
      <c r="X6" s="4">
        <v>100.07007</v>
      </c>
      <c r="Y6" s="4">
        <v>101.21580899999999</v>
      </c>
      <c r="Z6" s="4">
        <v>101.632913</v>
      </c>
      <c r="AA6" s="4"/>
      <c r="AB6" s="4"/>
    </row>
    <row r="7" spans="1:28" s="3" customFormat="1" x14ac:dyDescent="0.15">
      <c r="A7" s="3" t="s">
        <v>7</v>
      </c>
      <c r="B7" s="3" t="s">
        <v>8</v>
      </c>
      <c r="C7" s="4">
        <v>3.8441140000000003</v>
      </c>
      <c r="D7" s="4">
        <v>3.4685740000000003</v>
      </c>
      <c r="E7" s="4">
        <v>3.1053539999999997</v>
      </c>
      <c r="F7" s="4">
        <v>3.2670889999999999</v>
      </c>
      <c r="G7" s="4">
        <v>3.392811</v>
      </c>
      <c r="H7" s="4">
        <v>3.6188389999999999</v>
      </c>
      <c r="I7" s="4">
        <v>3.760818</v>
      </c>
      <c r="J7" s="4">
        <v>3.833485</v>
      </c>
      <c r="K7" s="4">
        <v>3.8609209999999998</v>
      </c>
      <c r="L7" s="4">
        <v>4.1963459999999992</v>
      </c>
      <c r="M7" s="4">
        <v>4.4163399999999999</v>
      </c>
      <c r="N7" s="4">
        <v>4.5103029999999995</v>
      </c>
      <c r="O7" s="4">
        <v>4.4749790000000003</v>
      </c>
      <c r="P7" s="4">
        <v>4.0985709999999997</v>
      </c>
      <c r="Q7" s="4">
        <v>3.57423</v>
      </c>
      <c r="R7" s="4">
        <v>3.4613209999999999</v>
      </c>
      <c r="S7" s="4">
        <v>3.5487250000000001</v>
      </c>
      <c r="T7" s="4">
        <v>3.3888750000000001</v>
      </c>
      <c r="U7" s="4">
        <v>3.4522049999999997</v>
      </c>
      <c r="V7" s="4">
        <v>3.1369769999999999</v>
      </c>
      <c r="W7" s="4">
        <v>2.7179129999999998</v>
      </c>
      <c r="X7" s="4">
        <v>2.679878</v>
      </c>
      <c r="Y7" s="4">
        <v>2.7419119999999997</v>
      </c>
      <c r="Z7" s="4">
        <v>2.852989</v>
      </c>
      <c r="AA7" s="4"/>
      <c r="AB7" s="4"/>
    </row>
    <row r="8" spans="1:28" s="3" customFormat="1" x14ac:dyDescent="0.15">
      <c r="A8" s="3" t="s">
        <v>9</v>
      </c>
      <c r="B8" s="3" t="s">
        <v>10</v>
      </c>
      <c r="C8" s="4">
        <v>33.06035</v>
      </c>
      <c r="D8" s="4">
        <v>34.741436</v>
      </c>
      <c r="E8" s="4">
        <v>36.736673000000003</v>
      </c>
      <c r="F8" s="4">
        <v>35.362978000000005</v>
      </c>
      <c r="G8" s="4">
        <v>36.161942000000003</v>
      </c>
      <c r="H8" s="4">
        <v>37.949536999999999</v>
      </c>
      <c r="I8" s="4">
        <v>39.239192000000003</v>
      </c>
      <c r="J8" s="4">
        <v>36.631957999999997</v>
      </c>
      <c r="K8" s="4">
        <v>40.977758000000001</v>
      </c>
      <c r="L8" s="4">
        <v>40.915241999999999</v>
      </c>
      <c r="M8" s="4">
        <v>51.481898999999999</v>
      </c>
      <c r="N8" s="4">
        <v>55.839374000000007</v>
      </c>
      <c r="O8" s="4">
        <v>72.856475000000003</v>
      </c>
      <c r="P8" s="4">
        <v>74.146801000000011</v>
      </c>
      <c r="Q8" s="4">
        <v>76.662467000000007</v>
      </c>
      <c r="R8" s="4">
        <v>83.307480999999996</v>
      </c>
      <c r="S8" s="4">
        <v>78.161450000000002</v>
      </c>
      <c r="T8" s="4">
        <v>76.808007000000003</v>
      </c>
      <c r="U8" s="4">
        <v>76.134914999999992</v>
      </c>
      <c r="V8" s="4">
        <v>70.374814999999998</v>
      </c>
      <c r="W8" s="4">
        <v>71.879675000000006</v>
      </c>
      <c r="X8" s="4">
        <v>75.571079999999995</v>
      </c>
      <c r="Y8" s="4">
        <v>76.245922000000007</v>
      </c>
      <c r="Z8" s="4">
        <v>76.182131999999996</v>
      </c>
      <c r="AA8" s="4"/>
      <c r="AB8" s="4"/>
    </row>
    <row r="9" spans="1:28" s="3" customFormat="1" x14ac:dyDescent="0.15">
      <c r="A9" s="3" t="s">
        <v>11</v>
      </c>
      <c r="B9" s="3" t="s">
        <v>12</v>
      </c>
      <c r="C9" s="4">
        <v>16.858971</v>
      </c>
      <c r="D9" s="4">
        <v>16.354735000000002</v>
      </c>
      <c r="E9" s="4">
        <v>15.876068999999999</v>
      </c>
      <c r="F9" s="4">
        <v>15.693054</v>
      </c>
      <c r="G9" s="4">
        <v>16.941114000000002</v>
      </c>
      <c r="H9" s="4">
        <v>19.820834999999999</v>
      </c>
      <c r="I9" s="4">
        <v>19.540873999999999</v>
      </c>
      <c r="J9" s="4">
        <v>22.336243</v>
      </c>
      <c r="K9" s="4">
        <v>21.866638999999999</v>
      </c>
      <c r="L9" s="4">
        <v>21.926231000000001</v>
      </c>
      <c r="M9" s="4">
        <v>23.498412999999999</v>
      </c>
      <c r="N9" s="4">
        <v>24.909088000000001</v>
      </c>
      <c r="O9" s="4">
        <v>25.235077</v>
      </c>
      <c r="P9" s="4">
        <v>24.416971</v>
      </c>
      <c r="Q9" s="4">
        <v>21.611241999999997</v>
      </c>
      <c r="R9" s="4">
        <v>23.008058999999999</v>
      </c>
      <c r="S9" s="4">
        <v>23.066058000000002</v>
      </c>
      <c r="T9" s="4">
        <v>23.509014999999998</v>
      </c>
      <c r="U9" s="4">
        <v>22.064614000000002</v>
      </c>
      <c r="V9" s="4">
        <v>22.004171999999997</v>
      </c>
      <c r="W9" s="4">
        <v>22.365222000000003</v>
      </c>
      <c r="X9" s="4">
        <v>21.868789</v>
      </c>
      <c r="Y9" s="4">
        <v>22.267358000000002</v>
      </c>
      <c r="Z9" s="4">
        <v>22.623892000000001</v>
      </c>
      <c r="AA9" s="4"/>
      <c r="AB9" s="4"/>
    </row>
    <row r="10" spans="1:28" s="3" customFormat="1" x14ac:dyDescent="0.15">
      <c r="A10" s="3" t="s">
        <v>13</v>
      </c>
      <c r="B10" s="3" t="s">
        <v>14</v>
      </c>
      <c r="C10" s="4">
        <v>110.04319700000001</v>
      </c>
      <c r="D10" s="4">
        <v>110.796314</v>
      </c>
      <c r="E10" s="4">
        <v>112.20295200000001</v>
      </c>
      <c r="F10" s="4">
        <v>112.329482</v>
      </c>
      <c r="G10" s="4">
        <v>116.223507</v>
      </c>
      <c r="H10" s="4">
        <v>115.219649</v>
      </c>
      <c r="I10" s="4">
        <v>117.177853</v>
      </c>
      <c r="J10" s="4">
        <v>117.320947</v>
      </c>
      <c r="K10" s="4">
        <v>113.929789</v>
      </c>
      <c r="L10" s="4">
        <v>114.73379399999999</v>
      </c>
      <c r="M10" s="4">
        <v>114.392262</v>
      </c>
      <c r="N10" s="4">
        <v>116.626932</v>
      </c>
      <c r="O10" s="4">
        <v>120.621543</v>
      </c>
      <c r="P10" s="4">
        <v>122.442567</v>
      </c>
      <c r="Q10" s="4">
        <v>118.51926399999999</v>
      </c>
      <c r="R10" s="4">
        <v>115.945303</v>
      </c>
      <c r="S10" s="4">
        <v>118.094285</v>
      </c>
      <c r="T10" s="4">
        <v>115.93053999999999</v>
      </c>
      <c r="U10" s="4">
        <v>115.23183400000001</v>
      </c>
      <c r="V10" s="4">
        <v>118.1694</v>
      </c>
      <c r="W10" s="4">
        <v>116.139049</v>
      </c>
      <c r="X10" s="4">
        <v>114.259919</v>
      </c>
      <c r="Y10" s="4">
        <v>114.364743</v>
      </c>
      <c r="Z10" s="4">
        <v>113.689027</v>
      </c>
      <c r="AA10" s="4"/>
      <c r="AB10" s="4"/>
    </row>
    <row r="11" spans="1:28" s="3" customFormat="1" x14ac:dyDescent="0.15">
      <c r="A11" s="3" t="s">
        <v>15</v>
      </c>
      <c r="B11" s="3" t="s">
        <v>16</v>
      </c>
      <c r="C11" s="4">
        <v>73.337836999999993</v>
      </c>
      <c r="D11" s="4">
        <v>78.432032000000007</v>
      </c>
      <c r="E11" s="4">
        <v>80.074236999999997</v>
      </c>
      <c r="F11" s="4">
        <v>81.071111000000002</v>
      </c>
      <c r="G11" s="4">
        <v>77.871750000000006</v>
      </c>
      <c r="H11" s="4">
        <v>78.488906</v>
      </c>
      <c r="I11" s="4">
        <v>78.807490000000001</v>
      </c>
      <c r="J11" s="4">
        <v>72.015663000000004</v>
      </c>
      <c r="K11" s="4">
        <v>72.110969999999995</v>
      </c>
      <c r="L11" s="4">
        <v>73.244638999999992</v>
      </c>
      <c r="M11" s="4">
        <v>71.634873999999996</v>
      </c>
      <c r="N11" s="4">
        <v>69.812260999999992</v>
      </c>
      <c r="O11" s="4">
        <v>67.631341000000006</v>
      </c>
      <c r="P11" s="4">
        <v>69.860414999999989</v>
      </c>
      <c r="Q11" s="4">
        <v>59.835189</v>
      </c>
      <c r="R11" s="4">
        <v>54.737860999999995</v>
      </c>
      <c r="S11" s="4">
        <v>56.166324000000003</v>
      </c>
      <c r="T11" s="4">
        <v>49.733641000000006</v>
      </c>
      <c r="U11" s="4">
        <v>48.564957</v>
      </c>
      <c r="V11" s="4">
        <v>46.899194000000001</v>
      </c>
      <c r="W11" s="4">
        <v>48.932131999999996</v>
      </c>
      <c r="X11" s="4">
        <v>45.842306999999998</v>
      </c>
      <c r="Y11" s="4">
        <v>46.333239999999996</v>
      </c>
      <c r="Z11" s="4">
        <v>43.840085000000002</v>
      </c>
      <c r="AA11" s="4"/>
      <c r="AB11" s="4"/>
    </row>
    <row r="12" spans="1:28" s="3" customFormat="1" x14ac:dyDescent="0.15">
      <c r="A12" s="3" t="s">
        <v>17</v>
      </c>
      <c r="B12" s="3" t="s">
        <v>18</v>
      </c>
      <c r="C12" s="4">
        <v>44.119696000000005</v>
      </c>
      <c r="D12" s="4">
        <v>44.332349000000001</v>
      </c>
      <c r="E12" s="4">
        <v>47.924322999999994</v>
      </c>
      <c r="F12" s="4">
        <v>53.850186000000001</v>
      </c>
      <c r="G12" s="4">
        <v>58.165050000000001</v>
      </c>
      <c r="H12" s="4">
        <v>67.693301000000005</v>
      </c>
      <c r="I12" s="4">
        <v>67.96974800000001</v>
      </c>
      <c r="J12" s="4">
        <v>63.529008000000005</v>
      </c>
      <c r="K12" s="4">
        <v>60.667413000000003</v>
      </c>
      <c r="L12" s="4">
        <v>60.106124999999999</v>
      </c>
      <c r="M12" s="4">
        <v>59.263512999999996</v>
      </c>
      <c r="N12" s="4">
        <v>59.840582999999995</v>
      </c>
      <c r="O12" s="4">
        <v>61.546463000000003</v>
      </c>
      <c r="P12" s="4">
        <v>60.656334000000001</v>
      </c>
      <c r="Q12" s="4">
        <v>47.950248000000002</v>
      </c>
      <c r="R12" s="4">
        <v>50.732872999999998</v>
      </c>
      <c r="S12" s="4">
        <v>53.064482000000005</v>
      </c>
      <c r="T12" s="4">
        <v>50.957711000000003</v>
      </c>
      <c r="U12" s="4">
        <v>49.722928999999993</v>
      </c>
      <c r="V12" s="4">
        <v>49.702535000000005</v>
      </c>
      <c r="W12" s="4">
        <v>50.804165999999995</v>
      </c>
      <c r="X12" s="4">
        <v>52.882908999999998</v>
      </c>
      <c r="Y12" s="4">
        <v>54.600110000000001</v>
      </c>
      <c r="Z12" s="4">
        <v>55.707442</v>
      </c>
      <c r="AA12" s="4"/>
      <c r="AB12" s="4"/>
    </row>
    <row r="13" spans="1:28" s="3" customFormat="1" x14ac:dyDescent="0.15">
      <c r="A13" s="3" t="s">
        <v>19</v>
      </c>
      <c r="B13" s="3" t="s">
        <v>20</v>
      </c>
      <c r="C13" s="4">
        <v>12.077742000000001</v>
      </c>
      <c r="D13" s="4">
        <v>12.426202999999999</v>
      </c>
      <c r="E13" s="4">
        <v>14.317938</v>
      </c>
      <c r="F13" s="4">
        <v>17.177880000000002</v>
      </c>
      <c r="G13" s="4">
        <v>19.539061</v>
      </c>
      <c r="H13" s="4">
        <v>25.721837999999998</v>
      </c>
      <c r="I13" s="4">
        <v>25.087726999999997</v>
      </c>
      <c r="J13" s="4">
        <v>23.556343999999999</v>
      </c>
      <c r="K13" s="4">
        <v>21.404532</v>
      </c>
      <c r="L13" s="4">
        <v>19.30029</v>
      </c>
      <c r="M13" s="4">
        <v>16.816008</v>
      </c>
      <c r="N13" s="4">
        <v>15.722065000000001</v>
      </c>
      <c r="O13" s="4">
        <v>15.427498</v>
      </c>
      <c r="P13" s="4">
        <v>14.706759</v>
      </c>
      <c r="Q13" s="4">
        <v>11.595435999999999</v>
      </c>
      <c r="R13" s="4">
        <v>13.909312</v>
      </c>
      <c r="S13" s="4">
        <v>13.026054999999999</v>
      </c>
      <c r="T13" s="4">
        <v>11.984102</v>
      </c>
      <c r="U13" s="4">
        <v>11.693834000000001</v>
      </c>
      <c r="V13" s="4">
        <v>12.041915999999999</v>
      </c>
      <c r="W13" s="4">
        <v>12.884319999999999</v>
      </c>
      <c r="X13" s="4">
        <v>13.801277000000001</v>
      </c>
      <c r="Y13" s="4">
        <v>14.893965</v>
      </c>
      <c r="Z13" s="4">
        <v>15.18816</v>
      </c>
      <c r="AA13" s="4"/>
      <c r="AB13" s="4"/>
    </row>
    <row r="14" spans="1:28" s="3" customFormat="1" x14ac:dyDescent="0.15">
      <c r="A14" s="3" t="s">
        <v>21</v>
      </c>
      <c r="B14" s="3" t="s">
        <v>22</v>
      </c>
      <c r="C14" s="4">
        <v>11.192915000000001</v>
      </c>
      <c r="D14" s="4">
        <v>11.040737</v>
      </c>
      <c r="E14" s="4">
        <v>11.882809999999999</v>
      </c>
      <c r="F14" s="4">
        <v>12.915130999999999</v>
      </c>
      <c r="G14" s="4">
        <v>14.033961999999999</v>
      </c>
      <c r="H14" s="4">
        <v>15.415882999999999</v>
      </c>
      <c r="I14" s="4">
        <v>15.40859</v>
      </c>
      <c r="J14" s="4">
        <v>13.345385</v>
      </c>
      <c r="K14" s="4">
        <v>12.659996999999999</v>
      </c>
      <c r="L14" s="4">
        <v>13.433459000000001</v>
      </c>
      <c r="M14" s="4">
        <v>14.457155</v>
      </c>
      <c r="N14" s="4">
        <v>14.840269000000001</v>
      </c>
      <c r="O14" s="4">
        <v>15.789370000000002</v>
      </c>
      <c r="P14" s="4">
        <v>15.656876</v>
      </c>
      <c r="Q14" s="4">
        <v>13.069415000000001</v>
      </c>
      <c r="R14" s="4">
        <v>14.172488999999999</v>
      </c>
      <c r="S14" s="4">
        <v>15.135337999999999</v>
      </c>
      <c r="T14" s="4">
        <v>13.981228999999999</v>
      </c>
      <c r="U14" s="4">
        <v>13.61863</v>
      </c>
      <c r="V14" s="4">
        <v>13.477206000000001</v>
      </c>
      <c r="W14" s="4">
        <v>13.256499</v>
      </c>
      <c r="X14" s="4">
        <v>13.779234000000001</v>
      </c>
      <c r="Y14" s="4">
        <v>13.968468000000001</v>
      </c>
      <c r="Z14" s="4">
        <v>14.002742</v>
      </c>
      <c r="AA14" s="4"/>
      <c r="AB14" s="4"/>
    </row>
    <row r="15" spans="1:28" s="3" customFormat="1" x14ac:dyDescent="0.15">
      <c r="A15" s="3" t="s">
        <v>23</v>
      </c>
      <c r="B15" s="3" t="s">
        <v>24</v>
      </c>
      <c r="C15" s="4">
        <v>22.427309000000001</v>
      </c>
      <c r="D15" s="4">
        <v>22.281813</v>
      </c>
      <c r="E15" s="4">
        <v>22.777633000000002</v>
      </c>
      <c r="F15" s="4">
        <v>24.406744</v>
      </c>
      <c r="G15" s="4">
        <v>24.909047999999999</v>
      </c>
      <c r="H15" s="4">
        <v>25.996839999999999</v>
      </c>
      <c r="I15" s="4">
        <v>27.095809000000003</v>
      </c>
      <c r="J15" s="4">
        <v>26.230907999999999</v>
      </c>
      <c r="K15" s="4">
        <v>26.282627000000002</v>
      </c>
      <c r="L15" s="4">
        <v>27.142762999999999</v>
      </c>
      <c r="M15" s="4">
        <v>27.845704000000001</v>
      </c>
      <c r="N15" s="4">
        <v>29.193059000000002</v>
      </c>
      <c r="O15" s="4">
        <v>30.314716000000001</v>
      </c>
      <c r="P15" s="4">
        <v>30.311599999999999</v>
      </c>
      <c r="Q15" s="4">
        <v>23.288687000000003</v>
      </c>
      <c r="R15" s="4">
        <v>22.56447</v>
      </c>
      <c r="S15" s="4">
        <v>24.880226999999998</v>
      </c>
      <c r="T15" s="4">
        <v>24.994251999999999</v>
      </c>
      <c r="U15" s="4">
        <v>24.412613</v>
      </c>
      <c r="V15" s="4">
        <v>24.183413000000002</v>
      </c>
      <c r="W15" s="4">
        <v>24.663347000000002</v>
      </c>
      <c r="X15" s="4">
        <v>25.298830000000002</v>
      </c>
      <c r="Y15" s="4">
        <v>25.724074999999999</v>
      </c>
      <c r="Z15" s="4">
        <v>26.500757</v>
      </c>
      <c r="AA15" s="4"/>
      <c r="AB15" s="4"/>
    </row>
    <row r="16" spans="1:28" s="3" customFormat="1" x14ac:dyDescent="0.15">
      <c r="A16" s="3" t="s">
        <v>25</v>
      </c>
      <c r="B16" s="3" t="s">
        <v>26</v>
      </c>
      <c r="C16" s="4">
        <v>48.227944999999998</v>
      </c>
      <c r="D16" s="4">
        <v>48.537474000000003</v>
      </c>
      <c r="E16" s="4">
        <v>54.512898</v>
      </c>
      <c r="F16" s="4">
        <v>65.296914000000001</v>
      </c>
      <c r="G16" s="4">
        <v>75.969335999999998</v>
      </c>
      <c r="H16" s="4">
        <v>82.551278000000011</v>
      </c>
      <c r="I16" s="4">
        <v>91.430523000000008</v>
      </c>
      <c r="J16" s="4">
        <v>89.530532000000008</v>
      </c>
      <c r="K16" s="4">
        <v>84.948793999999992</v>
      </c>
      <c r="L16" s="4">
        <v>88.932473000000002</v>
      </c>
      <c r="M16" s="4">
        <v>90.869287999999997</v>
      </c>
      <c r="N16" s="4">
        <v>93.240221999999989</v>
      </c>
      <c r="O16" s="4">
        <v>89.840969000000001</v>
      </c>
      <c r="P16" s="4">
        <v>85.612979999999993</v>
      </c>
      <c r="Q16" s="4">
        <v>69.451816000000008</v>
      </c>
      <c r="R16" s="4">
        <v>79.220733999999993</v>
      </c>
      <c r="S16" s="4">
        <v>82.056601000000001</v>
      </c>
      <c r="T16" s="4">
        <v>81.718607999999989</v>
      </c>
      <c r="U16" s="4">
        <v>82.893559999999994</v>
      </c>
      <c r="V16" s="4">
        <v>86.979468999999995</v>
      </c>
      <c r="W16" s="4">
        <v>92.094691000000012</v>
      </c>
      <c r="X16" s="4">
        <v>97.092520999999991</v>
      </c>
      <c r="Y16" s="4">
        <v>104.20576</v>
      </c>
      <c r="Z16" s="4">
        <v>107.80957000000001</v>
      </c>
      <c r="AA16" s="4"/>
      <c r="AB16" s="4"/>
    </row>
    <row r="17" spans="1:28" s="3" customFormat="1" x14ac:dyDescent="0.15">
      <c r="A17" s="3" t="s">
        <v>27</v>
      </c>
      <c r="B17" s="3" t="s">
        <v>28</v>
      </c>
      <c r="C17" s="4">
        <v>215.936046</v>
      </c>
      <c r="D17" s="4">
        <v>212.59768199999999</v>
      </c>
      <c r="E17" s="4">
        <v>223.83150899999998</v>
      </c>
      <c r="F17" s="4">
        <v>238.77421799999999</v>
      </c>
      <c r="G17" s="4">
        <v>245.64336300000002</v>
      </c>
      <c r="H17" s="4">
        <v>258.47757000000001</v>
      </c>
      <c r="I17" s="4">
        <v>259.987572</v>
      </c>
      <c r="J17" s="4">
        <v>255.66245699999999</v>
      </c>
      <c r="K17" s="4">
        <v>247.69659099999998</v>
      </c>
      <c r="L17" s="4">
        <v>251.82235900000001</v>
      </c>
      <c r="M17" s="4">
        <v>251.913467</v>
      </c>
      <c r="N17" s="4">
        <v>258.970347</v>
      </c>
      <c r="O17" s="4">
        <v>265.11073599999997</v>
      </c>
      <c r="P17" s="4">
        <v>257.907509</v>
      </c>
      <c r="Q17" s="4">
        <v>220.94425099999998</v>
      </c>
      <c r="R17" s="4">
        <v>234.340858</v>
      </c>
      <c r="S17" s="4">
        <v>239.51302100000001</v>
      </c>
      <c r="T17" s="4">
        <v>228.858239</v>
      </c>
      <c r="U17" s="4">
        <v>222.32502600000001</v>
      </c>
      <c r="V17" s="4">
        <v>224.119517</v>
      </c>
      <c r="W17" s="4">
        <v>226.17191200000002</v>
      </c>
      <c r="X17" s="4">
        <v>228.24962200000002</v>
      </c>
      <c r="Y17" s="4">
        <v>232.51019699999998</v>
      </c>
      <c r="Z17" s="4">
        <v>233.99198699999999</v>
      </c>
      <c r="AA17" s="4"/>
      <c r="AB17" s="4"/>
    </row>
    <row r="18" spans="1:28" s="3" customFormat="1" x14ac:dyDescent="0.15">
      <c r="A18" s="3" t="s">
        <v>29</v>
      </c>
      <c r="B18" s="3" t="s">
        <v>30</v>
      </c>
      <c r="C18" s="4">
        <v>26.875812999999997</v>
      </c>
      <c r="D18" s="4">
        <v>25.120155</v>
      </c>
      <c r="E18" s="4">
        <v>24.659576000000001</v>
      </c>
      <c r="F18" s="4">
        <v>25.776890999999999</v>
      </c>
      <c r="G18" s="4">
        <v>25.604186000000002</v>
      </c>
      <c r="H18" s="4">
        <v>24.764797999999999</v>
      </c>
      <c r="I18" s="4">
        <v>24.526606000000001</v>
      </c>
      <c r="J18" s="4">
        <v>23.825872999999998</v>
      </c>
      <c r="K18" s="4">
        <v>21.445807000000002</v>
      </c>
      <c r="L18" s="4">
        <v>20.384387999999998</v>
      </c>
      <c r="M18" s="4">
        <v>19.459634999999999</v>
      </c>
      <c r="N18" s="4">
        <v>16.959679999999999</v>
      </c>
      <c r="O18" s="4">
        <v>16.639341999999999</v>
      </c>
      <c r="P18" s="4">
        <v>15.223094999999999</v>
      </c>
      <c r="Q18" s="4">
        <v>11.130357999999999</v>
      </c>
      <c r="R18" s="4">
        <v>12.104576999999999</v>
      </c>
      <c r="S18" s="4">
        <v>11.596418999999999</v>
      </c>
      <c r="T18" s="4">
        <v>10.991802</v>
      </c>
      <c r="U18" s="4">
        <v>10.659621999999999</v>
      </c>
      <c r="V18" s="4">
        <v>10.836219</v>
      </c>
      <c r="W18" s="4">
        <v>10.947381999999999</v>
      </c>
      <c r="X18" s="4">
        <v>10.859793999999999</v>
      </c>
      <c r="Y18" s="4">
        <v>10.906988</v>
      </c>
      <c r="Z18" s="4">
        <v>10.897795</v>
      </c>
      <c r="AA18" s="4"/>
      <c r="AB18" s="4"/>
    </row>
    <row r="19" spans="1:28" s="3" customFormat="1" x14ac:dyDescent="0.15">
      <c r="A19" s="3" t="s">
        <v>31</v>
      </c>
      <c r="B19" s="3" t="s">
        <v>32</v>
      </c>
      <c r="C19" s="4">
        <v>29.393362</v>
      </c>
      <c r="D19" s="4">
        <v>28.865572</v>
      </c>
      <c r="E19" s="4">
        <v>29.954108000000002</v>
      </c>
      <c r="F19" s="4">
        <v>30.630251999999999</v>
      </c>
      <c r="G19" s="4">
        <v>31.491743999999997</v>
      </c>
      <c r="H19" s="4">
        <v>33.285617999999999</v>
      </c>
      <c r="I19" s="4">
        <v>31.973766000000001</v>
      </c>
      <c r="J19" s="4">
        <v>31.929824</v>
      </c>
      <c r="K19" s="4">
        <v>30.602396000000002</v>
      </c>
      <c r="L19" s="4">
        <v>31.743813999999997</v>
      </c>
      <c r="M19" s="4">
        <v>31.593070999999998</v>
      </c>
      <c r="N19" s="4">
        <v>32.328266999999997</v>
      </c>
      <c r="O19" s="4">
        <v>33.140648999999996</v>
      </c>
      <c r="P19" s="4">
        <v>32.002344000000001</v>
      </c>
      <c r="Q19" s="4">
        <v>27.205664000000002</v>
      </c>
      <c r="R19" s="4">
        <v>28.646298999999999</v>
      </c>
      <c r="S19" s="4">
        <v>27.773629</v>
      </c>
      <c r="T19" s="4">
        <v>25.640453000000001</v>
      </c>
      <c r="U19" s="4">
        <v>24.932001</v>
      </c>
      <c r="V19" s="4">
        <v>24.584739000000003</v>
      </c>
      <c r="W19" s="4">
        <v>24.322222</v>
      </c>
      <c r="X19" s="4">
        <v>24.376531</v>
      </c>
      <c r="Y19" s="4">
        <v>24.787196999999999</v>
      </c>
      <c r="Z19" s="4">
        <v>24.682024000000002</v>
      </c>
      <c r="AA19" s="4"/>
      <c r="AB19" s="4"/>
    </row>
    <row r="20" spans="1:28" s="3" customFormat="1" x14ac:dyDescent="0.15">
      <c r="A20" s="3" t="s">
        <v>33</v>
      </c>
      <c r="B20" s="3" t="s">
        <v>34</v>
      </c>
      <c r="C20" s="4">
        <v>42.728977</v>
      </c>
      <c r="D20" s="4">
        <v>43.458691000000002</v>
      </c>
      <c r="E20" s="4">
        <v>46.164345000000004</v>
      </c>
      <c r="F20" s="4">
        <v>49.363991999999996</v>
      </c>
      <c r="G20" s="4">
        <v>50.797650999999995</v>
      </c>
      <c r="H20" s="4">
        <v>53.809718000000004</v>
      </c>
      <c r="I20" s="4">
        <v>53.533014999999999</v>
      </c>
      <c r="J20" s="4">
        <v>51.169632</v>
      </c>
      <c r="K20" s="4">
        <v>50.102129999999995</v>
      </c>
      <c r="L20" s="4">
        <v>49.208923000000006</v>
      </c>
      <c r="M20" s="4">
        <v>48.217995000000002</v>
      </c>
      <c r="N20" s="4">
        <v>50.964110999999995</v>
      </c>
      <c r="O20" s="4">
        <v>51.905327</v>
      </c>
      <c r="P20" s="4">
        <v>52.454303999999993</v>
      </c>
      <c r="Q20" s="4">
        <v>45.041849999999997</v>
      </c>
      <c r="R20" s="4">
        <v>49.675269999999998</v>
      </c>
      <c r="S20" s="4">
        <v>51.343525999999997</v>
      </c>
      <c r="T20" s="4">
        <v>49.068097000000002</v>
      </c>
      <c r="U20" s="4">
        <v>47.031309999999998</v>
      </c>
      <c r="V20" s="4">
        <v>47.656786999999994</v>
      </c>
      <c r="W20" s="4">
        <v>48.345815999999999</v>
      </c>
      <c r="X20" s="4">
        <v>48.304347999999997</v>
      </c>
      <c r="Y20" s="4">
        <v>49.458385999999997</v>
      </c>
      <c r="Z20" s="4">
        <v>48.337792</v>
      </c>
      <c r="AA20" s="4"/>
      <c r="AB20" s="4"/>
    </row>
    <row r="21" spans="1:28" s="3" customFormat="1" x14ac:dyDescent="0.15">
      <c r="A21" s="3" t="s">
        <v>35</v>
      </c>
      <c r="B21" s="3" t="s">
        <v>36</v>
      </c>
      <c r="C21" s="4">
        <v>6.8666580000000002</v>
      </c>
      <c r="D21" s="4">
        <v>6.7860469999999999</v>
      </c>
      <c r="E21" s="4">
        <v>7.1966580000000002</v>
      </c>
      <c r="F21" s="4">
        <v>7.5747580000000001</v>
      </c>
      <c r="G21" s="4">
        <v>8.2778749999999999</v>
      </c>
      <c r="H21" s="4">
        <v>9.0749630000000003</v>
      </c>
      <c r="I21" s="4">
        <v>9.8777999999999988</v>
      </c>
      <c r="J21" s="4">
        <v>10.119759999999999</v>
      </c>
      <c r="K21" s="4">
        <v>10.931147999999999</v>
      </c>
      <c r="L21" s="4">
        <v>11.893402</v>
      </c>
      <c r="M21" s="4">
        <v>11.225976000000001</v>
      </c>
      <c r="N21" s="4">
        <v>10.974864</v>
      </c>
      <c r="O21" s="4">
        <v>10.514764999999999</v>
      </c>
      <c r="P21" s="4">
        <v>11.155448</v>
      </c>
      <c r="Q21" s="4">
        <v>11.785952999999999</v>
      </c>
      <c r="R21" s="4">
        <v>12.25315</v>
      </c>
      <c r="S21" s="4">
        <v>12.631373</v>
      </c>
      <c r="T21" s="4">
        <v>12.924393</v>
      </c>
      <c r="U21" s="4">
        <v>13.520269000000001</v>
      </c>
      <c r="V21" s="4">
        <v>13.711015</v>
      </c>
      <c r="W21" s="4">
        <v>14.618774999999999</v>
      </c>
      <c r="X21" s="4">
        <v>14.835029</v>
      </c>
      <c r="Y21" s="4">
        <v>15.619914000000001</v>
      </c>
      <c r="Z21" s="4">
        <v>16.584932000000002</v>
      </c>
      <c r="AA21" s="4"/>
      <c r="AB21" s="4"/>
    </row>
    <row r="22" spans="1:28" s="3" customFormat="1" x14ac:dyDescent="0.15">
      <c r="A22" s="3" t="s">
        <v>37</v>
      </c>
      <c r="B22" s="3" t="s">
        <v>38</v>
      </c>
      <c r="C22" s="4">
        <v>31.252897000000001</v>
      </c>
      <c r="D22" s="4">
        <v>31.137236000000001</v>
      </c>
      <c r="E22" s="4">
        <v>32.782754000000004</v>
      </c>
      <c r="F22" s="4">
        <v>34.417377000000002</v>
      </c>
      <c r="G22" s="4">
        <v>35.505786000000001</v>
      </c>
      <c r="H22" s="4">
        <v>37.584510999999999</v>
      </c>
      <c r="I22" s="4">
        <v>38.791035999999998</v>
      </c>
      <c r="J22" s="4">
        <v>38.053317</v>
      </c>
      <c r="K22" s="4">
        <v>36.645542999999996</v>
      </c>
      <c r="L22" s="4">
        <v>39.312402999999996</v>
      </c>
      <c r="M22" s="4">
        <v>39.643284000000001</v>
      </c>
      <c r="N22" s="4">
        <v>40.308349</v>
      </c>
      <c r="O22" s="4">
        <v>41.247143999999999</v>
      </c>
      <c r="P22" s="4">
        <v>39.329822</v>
      </c>
      <c r="Q22" s="4">
        <v>32.623755000000003</v>
      </c>
      <c r="R22" s="4">
        <v>35.348879999999994</v>
      </c>
      <c r="S22" s="4">
        <v>37.361148999999997</v>
      </c>
      <c r="T22" s="4">
        <v>35.012096</v>
      </c>
      <c r="U22" s="4">
        <v>33.235675999999998</v>
      </c>
      <c r="V22" s="4">
        <v>32.667448</v>
      </c>
      <c r="W22" s="4">
        <v>32.857210000000002</v>
      </c>
      <c r="X22" s="4">
        <v>33.937589999999993</v>
      </c>
      <c r="Y22" s="4">
        <v>35.312868999999999</v>
      </c>
      <c r="Z22" s="4">
        <v>35.184950000000001</v>
      </c>
      <c r="AA22" s="4"/>
      <c r="AB22" s="4"/>
    </row>
    <row r="23" spans="1:28" s="3" customFormat="1" x14ac:dyDescent="0.15">
      <c r="A23" s="3" t="s">
        <v>39</v>
      </c>
      <c r="B23" s="3" t="s">
        <v>40</v>
      </c>
      <c r="C23" s="4">
        <v>55.028297000000002</v>
      </c>
      <c r="D23" s="4">
        <v>53.559491000000001</v>
      </c>
      <c r="E23" s="4">
        <v>58.069811999999999</v>
      </c>
      <c r="F23" s="4">
        <v>61.996696999999998</v>
      </c>
      <c r="G23" s="4">
        <v>62.143620999999996</v>
      </c>
      <c r="H23" s="4">
        <v>65.491692</v>
      </c>
      <c r="I23" s="4">
        <v>66.545955000000006</v>
      </c>
      <c r="J23" s="4">
        <v>65.822331000000005</v>
      </c>
      <c r="K23" s="4">
        <v>64.497241000000002</v>
      </c>
      <c r="L23" s="4">
        <v>65.606198000000006</v>
      </c>
      <c r="M23" s="4">
        <v>67.353583999999998</v>
      </c>
      <c r="N23" s="4">
        <v>70.120428000000004</v>
      </c>
      <c r="O23" s="4">
        <v>72.226563999999996</v>
      </c>
      <c r="P23" s="4">
        <v>67.662757999999997</v>
      </c>
      <c r="Q23" s="4">
        <v>53.790317000000002</v>
      </c>
      <c r="R23" s="4">
        <v>58.863014</v>
      </c>
      <c r="S23" s="4">
        <v>59.690470999999995</v>
      </c>
      <c r="T23" s="4">
        <v>56.999873000000001</v>
      </c>
      <c r="U23" s="4">
        <v>55.036144</v>
      </c>
      <c r="V23" s="4">
        <v>55.546411999999997</v>
      </c>
      <c r="W23" s="4">
        <v>55.139620999999998</v>
      </c>
      <c r="X23" s="4">
        <v>54.782531999999996</v>
      </c>
      <c r="Y23" s="4">
        <v>55.975607000000004</v>
      </c>
      <c r="Z23" s="4">
        <v>57.048500999999995</v>
      </c>
      <c r="AA23" s="4"/>
      <c r="AB23" s="4"/>
    </row>
    <row r="24" spans="1:28" s="3" customFormat="1" x14ac:dyDescent="0.15">
      <c r="A24" s="3" t="s">
        <v>41</v>
      </c>
      <c r="B24" s="3" t="s">
        <v>42</v>
      </c>
      <c r="C24" s="4">
        <v>25.481126</v>
      </c>
      <c r="D24" s="4">
        <v>25.38073</v>
      </c>
      <c r="E24" s="4">
        <v>27.005423</v>
      </c>
      <c r="F24" s="4">
        <v>30.779966000000002</v>
      </c>
      <c r="G24" s="4">
        <v>33.06568</v>
      </c>
      <c r="H24" s="4">
        <v>35.645874000000006</v>
      </c>
      <c r="I24" s="4">
        <v>35.855091999999999</v>
      </c>
      <c r="J24" s="4">
        <v>35.571914</v>
      </c>
      <c r="K24" s="4">
        <v>34.153446000000002</v>
      </c>
      <c r="L24" s="4">
        <v>34.077233999999997</v>
      </c>
      <c r="M24" s="4">
        <v>34.938195</v>
      </c>
      <c r="N24" s="4">
        <v>37.765141999999997</v>
      </c>
      <c r="O24" s="4">
        <v>39.993980000000001</v>
      </c>
      <c r="P24" s="4">
        <v>40.403148999999999</v>
      </c>
      <c r="Q24" s="4">
        <v>39.084873000000002</v>
      </c>
      <c r="R24" s="4">
        <v>37.490262000000001</v>
      </c>
      <c r="S24" s="4">
        <v>39.071249999999999</v>
      </c>
      <c r="T24" s="4">
        <v>38.168802999999997</v>
      </c>
      <c r="U24" s="4">
        <v>37.920618000000005</v>
      </c>
      <c r="V24" s="4">
        <v>39.116896999999994</v>
      </c>
      <c r="W24" s="4">
        <v>39.940887000000004</v>
      </c>
      <c r="X24" s="4">
        <v>41.132254000000003</v>
      </c>
      <c r="Y24" s="4">
        <v>40.527864999999998</v>
      </c>
      <c r="Z24" s="4">
        <v>41.312453999999995</v>
      </c>
      <c r="AA24" s="4"/>
      <c r="AB24" s="4"/>
    </row>
    <row r="25" spans="1:28" s="3" customFormat="1" x14ac:dyDescent="0.15">
      <c r="A25" s="3" t="s">
        <v>43</v>
      </c>
      <c r="B25" s="3" t="s">
        <v>44</v>
      </c>
      <c r="C25" s="4">
        <v>121.07432</v>
      </c>
      <c r="D25" s="4">
        <v>117.151781</v>
      </c>
      <c r="E25" s="4">
        <v>116.31172000000001</v>
      </c>
      <c r="F25" s="4">
        <v>120.934905</v>
      </c>
      <c r="G25" s="4">
        <v>128.48196899999999</v>
      </c>
      <c r="H25" s="4">
        <v>141.82511400000001</v>
      </c>
      <c r="I25" s="4">
        <v>143.67596700000001</v>
      </c>
      <c r="J25" s="4">
        <v>144.49397200000001</v>
      </c>
      <c r="K25" s="4">
        <v>148.23785899999999</v>
      </c>
      <c r="L25" s="4">
        <v>153.84100700000002</v>
      </c>
      <c r="M25" s="4">
        <v>161.718819</v>
      </c>
      <c r="N25" s="4">
        <v>171.407456</v>
      </c>
      <c r="O25" s="4">
        <v>179.73268400000001</v>
      </c>
      <c r="P25" s="4">
        <v>178.04919000000001</v>
      </c>
      <c r="Q25" s="4">
        <v>164.24053000000001</v>
      </c>
      <c r="R25" s="4">
        <v>163.21776800000001</v>
      </c>
      <c r="S25" s="4">
        <v>169.68742399999999</v>
      </c>
      <c r="T25" s="4">
        <v>169.124405</v>
      </c>
      <c r="U25" s="4">
        <v>169.81467499999999</v>
      </c>
      <c r="V25" s="4">
        <v>167.27124700000002</v>
      </c>
      <c r="W25" s="4">
        <v>164.44274299999998</v>
      </c>
      <c r="X25" s="4">
        <v>166.180519</v>
      </c>
      <c r="Y25" s="4">
        <v>175.92046199999999</v>
      </c>
      <c r="Z25" s="4">
        <v>180.86589900000001</v>
      </c>
      <c r="AA25" s="4"/>
      <c r="AB25" s="4"/>
    </row>
    <row r="26" spans="1:28" s="3" customFormat="1" x14ac:dyDescent="0.15">
      <c r="A26" s="3" t="s">
        <v>45</v>
      </c>
      <c r="B26" s="3" t="s">
        <v>46</v>
      </c>
      <c r="C26" s="4">
        <v>488.44029499999999</v>
      </c>
      <c r="D26" s="4">
        <v>500.12996100000004</v>
      </c>
      <c r="E26" s="4">
        <v>520.81176500000004</v>
      </c>
      <c r="F26" s="4">
        <v>551.62639799999999</v>
      </c>
      <c r="G26" s="4">
        <v>591.59688100000005</v>
      </c>
      <c r="H26" s="4">
        <v>644.762697</v>
      </c>
      <c r="I26" s="4">
        <v>687.17155500000001</v>
      </c>
      <c r="J26" s="4">
        <v>704.69086899999991</v>
      </c>
      <c r="K26" s="4">
        <v>714.84453599999995</v>
      </c>
      <c r="L26" s="4">
        <v>744.02594299999998</v>
      </c>
      <c r="M26" s="4">
        <v>774.63285699999994</v>
      </c>
      <c r="N26" s="4">
        <v>815.57299</v>
      </c>
      <c r="O26" s="4">
        <v>844.77426200000002</v>
      </c>
      <c r="P26" s="4">
        <v>848.87892699999998</v>
      </c>
      <c r="Q26" s="4">
        <v>804.54737899999998</v>
      </c>
      <c r="R26" s="4">
        <v>840.59979099999998</v>
      </c>
      <c r="S26" s="4">
        <v>855.66951000000006</v>
      </c>
      <c r="T26" s="4">
        <v>866.86373000000003</v>
      </c>
      <c r="U26" s="4">
        <v>872.54492299999993</v>
      </c>
      <c r="V26" s="4">
        <v>896.51615800000002</v>
      </c>
      <c r="W26" s="4">
        <v>926.60729900000001</v>
      </c>
      <c r="X26" s="4">
        <v>944.27605400000004</v>
      </c>
      <c r="Y26" s="4">
        <v>988.02221200000008</v>
      </c>
      <c r="Z26" s="4">
        <v>1023.878555</v>
      </c>
      <c r="AA26" s="4"/>
      <c r="AB26" s="4"/>
    </row>
    <row r="27" spans="1:28" s="3" customFormat="1" x14ac:dyDescent="0.15">
      <c r="A27" s="3" t="s">
        <v>47</v>
      </c>
      <c r="B27" s="3" t="s">
        <v>48</v>
      </c>
      <c r="C27" s="4">
        <v>228.361581</v>
      </c>
      <c r="D27" s="4">
        <v>226.965</v>
      </c>
      <c r="E27" s="4">
        <v>236.07717199999999</v>
      </c>
      <c r="F27" s="4">
        <v>245.24690699999999</v>
      </c>
      <c r="G27" s="4">
        <v>258.044488</v>
      </c>
      <c r="H27" s="4">
        <v>276.767495</v>
      </c>
      <c r="I27" s="4">
        <v>287.45460800000001</v>
      </c>
      <c r="J27" s="4">
        <v>293.03009499999996</v>
      </c>
      <c r="K27" s="4">
        <v>299.90255200000001</v>
      </c>
      <c r="L27" s="4">
        <v>317.74689100000001</v>
      </c>
      <c r="M27" s="4">
        <v>327.01542599999999</v>
      </c>
      <c r="N27" s="4">
        <v>337.71829599999995</v>
      </c>
      <c r="O27" s="4">
        <v>346.75773200000003</v>
      </c>
      <c r="P27" s="4">
        <v>341.11083000000002</v>
      </c>
      <c r="Q27" s="4">
        <v>316.19697400000001</v>
      </c>
      <c r="R27" s="4">
        <v>331.740183</v>
      </c>
      <c r="S27" s="4">
        <v>334.26068699999996</v>
      </c>
      <c r="T27" s="4">
        <v>336.12814800000001</v>
      </c>
      <c r="U27" s="4">
        <v>339.77965699999999</v>
      </c>
      <c r="V27" s="4">
        <v>348.964628</v>
      </c>
      <c r="W27" s="4">
        <v>359.15419400000002</v>
      </c>
      <c r="X27" s="4">
        <v>368.33128999999997</v>
      </c>
      <c r="Y27" s="4">
        <v>385.41810800000002</v>
      </c>
      <c r="Z27" s="4">
        <v>398.91586700000005</v>
      </c>
      <c r="AA27" s="4"/>
      <c r="AB27" s="4"/>
    </row>
    <row r="28" spans="1:28" s="3" customFormat="1" x14ac:dyDescent="0.15">
      <c r="A28" s="3" t="s">
        <v>49</v>
      </c>
      <c r="B28" s="3" t="s">
        <v>50</v>
      </c>
      <c r="C28" s="4">
        <v>114.689409</v>
      </c>
      <c r="D28" s="4">
        <v>115.3533</v>
      </c>
      <c r="E28" s="4">
        <v>118.277534</v>
      </c>
      <c r="F28" s="4">
        <v>125.033327</v>
      </c>
      <c r="G28" s="4">
        <v>131.92564300000001</v>
      </c>
      <c r="H28" s="4">
        <v>140.27023</v>
      </c>
      <c r="I28" s="4">
        <v>147.34087700000001</v>
      </c>
      <c r="J28" s="4">
        <v>150.65098999999998</v>
      </c>
      <c r="K28" s="4">
        <v>155.24404999999999</v>
      </c>
      <c r="L28" s="4">
        <v>169.61910399999999</v>
      </c>
      <c r="M28" s="4">
        <v>177.30659700000001</v>
      </c>
      <c r="N28" s="4">
        <v>183.00492000000003</v>
      </c>
      <c r="O28" s="4">
        <v>187.303012</v>
      </c>
      <c r="P28" s="4">
        <v>185.02382999999998</v>
      </c>
      <c r="Q28" s="4">
        <v>173.52988399999998</v>
      </c>
      <c r="R28" s="4">
        <v>182.83984099999998</v>
      </c>
      <c r="S28" s="4">
        <v>184.47334400000003</v>
      </c>
      <c r="T28" s="4">
        <v>187.80439900000002</v>
      </c>
      <c r="U28" s="4">
        <v>190.64338000000001</v>
      </c>
      <c r="V28" s="4">
        <v>196.532284</v>
      </c>
      <c r="W28" s="4">
        <v>202.06371799999999</v>
      </c>
      <c r="X28" s="4">
        <v>209.11209599999998</v>
      </c>
      <c r="Y28" s="4">
        <v>216.61030400000001</v>
      </c>
      <c r="Z28" s="4">
        <v>224.85658699999999</v>
      </c>
      <c r="AA28" s="4"/>
      <c r="AB28" s="4"/>
    </row>
    <row r="29" spans="1:28" s="3" customFormat="1" x14ac:dyDescent="0.15">
      <c r="A29" s="3" t="s">
        <v>51</v>
      </c>
      <c r="B29" s="3" t="s">
        <v>52</v>
      </c>
      <c r="C29" s="4">
        <v>84.266166999999996</v>
      </c>
      <c r="D29" s="4">
        <v>82.410067999999995</v>
      </c>
      <c r="E29" s="4">
        <v>88.750642000000013</v>
      </c>
      <c r="F29" s="4">
        <v>87.258441000000005</v>
      </c>
      <c r="G29" s="4">
        <v>91.215585000000004</v>
      </c>
      <c r="H29" s="4">
        <v>98.225340000000003</v>
      </c>
      <c r="I29" s="4">
        <v>101.33802</v>
      </c>
      <c r="J29" s="4">
        <v>102.353973</v>
      </c>
      <c r="K29" s="4">
        <v>102.47767999999999</v>
      </c>
      <c r="L29" s="4">
        <v>103.94183199999999</v>
      </c>
      <c r="M29" s="4">
        <v>104.528516</v>
      </c>
      <c r="N29" s="4">
        <v>107.643171</v>
      </c>
      <c r="O29" s="4">
        <v>111.764712</v>
      </c>
      <c r="P29" s="4">
        <v>109.935261</v>
      </c>
      <c r="Q29" s="4">
        <v>97.249054999999998</v>
      </c>
      <c r="R29" s="4">
        <v>99.715873999999999</v>
      </c>
      <c r="S29" s="4">
        <v>101.455743</v>
      </c>
      <c r="T29" s="4">
        <v>99.920770000000005</v>
      </c>
      <c r="U29" s="4">
        <v>101.525441</v>
      </c>
      <c r="V29" s="4">
        <v>103.128711</v>
      </c>
      <c r="W29" s="4">
        <v>107.742514</v>
      </c>
      <c r="X29" s="4">
        <v>109.339654</v>
      </c>
      <c r="Y29" s="4">
        <v>117.45571799999999</v>
      </c>
      <c r="Z29" s="4">
        <v>120.418003</v>
      </c>
      <c r="AA29" s="4"/>
      <c r="AB29" s="4"/>
    </row>
    <row r="30" spans="1:28" s="3" customFormat="1" x14ac:dyDescent="0.15">
      <c r="A30" s="3" t="s">
        <v>53</v>
      </c>
      <c r="B30" s="3" t="s">
        <v>54</v>
      </c>
      <c r="C30" s="4">
        <v>31.489849</v>
      </c>
      <c r="D30" s="4">
        <v>30.880479999999999</v>
      </c>
      <c r="E30" s="4">
        <v>31.434355</v>
      </c>
      <c r="F30" s="4">
        <v>34.695791</v>
      </c>
      <c r="G30" s="4">
        <v>36.650827</v>
      </c>
      <c r="H30" s="4">
        <v>40.34628</v>
      </c>
      <c r="I30" s="4">
        <v>40.693885999999999</v>
      </c>
      <c r="J30" s="4">
        <v>41.913684000000003</v>
      </c>
      <c r="K30" s="4">
        <v>43.927548000000002</v>
      </c>
      <c r="L30" s="4">
        <v>45.064038000000004</v>
      </c>
      <c r="M30" s="4">
        <v>45.560311999999996</v>
      </c>
      <c r="N30" s="4">
        <v>47.502849999999995</v>
      </c>
      <c r="O30" s="4">
        <v>48.163896999999999</v>
      </c>
      <c r="P30" s="4">
        <v>46.467041999999999</v>
      </c>
      <c r="Q30" s="4">
        <v>45.650574999999996</v>
      </c>
      <c r="R30" s="4">
        <v>49.356814</v>
      </c>
      <c r="S30" s="4">
        <v>48.436747000000004</v>
      </c>
      <c r="T30" s="4">
        <v>48.459232999999998</v>
      </c>
      <c r="U30" s="4">
        <v>47.596370999999998</v>
      </c>
      <c r="V30" s="4">
        <v>49.303633999999995</v>
      </c>
      <c r="W30" s="4">
        <v>49.347962000000003</v>
      </c>
      <c r="X30" s="4">
        <v>49.852595000000001</v>
      </c>
      <c r="Y30" s="4">
        <v>51.448603000000006</v>
      </c>
      <c r="Z30" s="4">
        <v>53.707059999999998</v>
      </c>
      <c r="AA30" s="4"/>
      <c r="AB30" s="4"/>
    </row>
    <row r="31" spans="1:28" s="3" customFormat="1" x14ac:dyDescent="0.15">
      <c r="A31" s="3" t="s">
        <v>55</v>
      </c>
      <c r="B31" s="3" t="s">
        <v>56</v>
      </c>
      <c r="C31" s="4">
        <v>31.271919999999998</v>
      </c>
      <c r="D31" s="4">
        <v>33.509165000000003</v>
      </c>
      <c r="E31" s="4">
        <v>36.385809000000002</v>
      </c>
      <c r="F31" s="4">
        <v>41.837629</v>
      </c>
      <c r="G31" s="4">
        <v>47.978577999999999</v>
      </c>
      <c r="H31" s="4">
        <v>58.362722999999995</v>
      </c>
      <c r="I31" s="4">
        <v>68.596643999999998</v>
      </c>
      <c r="J31" s="4">
        <v>64.918309000000008</v>
      </c>
      <c r="K31" s="4">
        <v>65.642228000000003</v>
      </c>
      <c r="L31" s="4">
        <v>65.861564000000001</v>
      </c>
      <c r="M31" s="4">
        <v>71.279971000000003</v>
      </c>
      <c r="N31" s="4">
        <v>72.793417000000005</v>
      </c>
      <c r="O31" s="4">
        <v>73.992812000000001</v>
      </c>
      <c r="P31" s="4">
        <v>78.889262000000002</v>
      </c>
      <c r="Q31" s="4">
        <v>79.478051999999991</v>
      </c>
      <c r="R31" s="4">
        <v>85.859062000000009</v>
      </c>
      <c r="S31" s="4">
        <v>85.905117000000004</v>
      </c>
      <c r="T31" s="4">
        <v>86.433634000000012</v>
      </c>
      <c r="U31" s="4">
        <v>85.29184699999999</v>
      </c>
      <c r="V31" s="4">
        <v>86.82005199999999</v>
      </c>
      <c r="W31" s="4">
        <v>89.233711</v>
      </c>
      <c r="X31" s="4">
        <v>92.776148000000006</v>
      </c>
      <c r="Y31" s="4">
        <v>96.764459000000002</v>
      </c>
      <c r="Z31" s="4">
        <v>102.45237</v>
      </c>
      <c r="AA31" s="4"/>
      <c r="AB31" s="4"/>
    </row>
    <row r="32" spans="1:28" s="3" customFormat="1" x14ac:dyDescent="0.15">
      <c r="A32" s="3" t="s">
        <v>57</v>
      </c>
      <c r="B32" s="3" t="s">
        <v>58</v>
      </c>
      <c r="C32" s="4">
        <v>19.262974</v>
      </c>
      <c r="D32" s="4">
        <v>20.370121999999999</v>
      </c>
      <c r="E32" s="4">
        <v>21.507859</v>
      </c>
      <c r="F32" s="4">
        <v>22.847414000000001</v>
      </c>
      <c r="G32" s="4">
        <v>24.146293</v>
      </c>
      <c r="H32" s="4">
        <v>26.254549000000001</v>
      </c>
      <c r="I32" s="4">
        <v>28.023983000000001</v>
      </c>
      <c r="J32" s="4">
        <v>28.174448999999999</v>
      </c>
      <c r="K32" s="4">
        <v>27.977284000000001</v>
      </c>
      <c r="L32" s="4">
        <v>28.664027999999998</v>
      </c>
      <c r="M32" s="4">
        <v>28.806287000000001</v>
      </c>
      <c r="N32" s="4">
        <v>29.345969</v>
      </c>
      <c r="O32" s="4">
        <v>29.755444999999998</v>
      </c>
      <c r="P32" s="4">
        <v>31.166802000000001</v>
      </c>
      <c r="Q32" s="4">
        <v>29.763711000000001</v>
      </c>
      <c r="R32" s="4">
        <v>29.400822000000002</v>
      </c>
      <c r="S32" s="4">
        <v>28.370908</v>
      </c>
      <c r="T32" s="4">
        <v>28.235237000000001</v>
      </c>
      <c r="U32" s="4">
        <v>27.806853</v>
      </c>
      <c r="V32" s="4">
        <v>28.418849999999999</v>
      </c>
      <c r="W32" s="4">
        <v>27.690655</v>
      </c>
      <c r="X32" s="4">
        <v>28.643929</v>
      </c>
      <c r="Y32" s="4">
        <v>29.461233</v>
      </c>
      <c r="Z32" s="4">
        <v>30.607178000000001</v>
      </c>
      <c r="AA32" s="4"/>
      <c r="AB32" s="4"/>
    </row>
    <row r="33" spans="1:28" s="3" customFormat="1" x14ac:dyDescent="0.15">
      <c r="A33" s="3" t="s">
        <v>59</v>
      </c>
      <c r="B33" s="3" t="s">
        <v>60</v>
      </c>
      <c r="C33" s="4">
        <v>5.2970449999999998</v>
      </c>
      <c r="D33" s="4">
        <v>5.6293340000000001</v>
      </c>
      <c r="E33" s="4">
        <v>6.3850690000000005</v>
      </c>
      <c r="F33" s="4">
        <v>8.3564249999999998</v>
      </c>
      <c r="G33" s="4">
        <v>10.975109</v>
      </c>
      <c r="H33" s="4">
        <v>16.627397000000002</v>
      </c>
      <c r="I33" s="4">
        <v>20.903091</v>
      </c>
      <c r="J33" s="4">
        <v>18.988071000000001</v>
      </c>
      <c r="K33" s="4">
        <v>20.063229</v>
      </c>
      <c r="L33" s="4">
        <v>19.234168</v>
      </c>
      <c r="M33" s="4">
        <v>22.040416</v>
      </c>
      <c r="N33" s="4">
        <v>21.417103999999998</v>
      </c>
      <c r="O33" s="4">
        <v>22.330109</v>
      </c>
      <c r="P33" s="4">
        <v>23.823623000000001</v>
      </c>
      <c r="Q33" s="4">
        <v>25.758941</v>
      </c>
      <c r="R33" s="4">
        <v>29.068296</v>
      </c>
      <c r="S33" s="4">
        <v>29.592343</v>
      </c>
      <c r="T33" s="4">
        <v>30.108456999999998</v>
      </c>
      <c r="U33" s="4">
        <v>29.836963000000001</v>
      </c>
      <c r="V33" s="4">
        <v>30.036986000000002</v>
      </c>
      <c r="W33" s="4">
        <v>29.540395</v>
      </c>
      <c r="X33" s="4">
        <v>30.237972000000003</v>
      </c>
      <c r="Y33" s="4">
        <v>29.428460999999999</v>
      </c>
      <c r="Z33" s="4">
        <v>30.648309000000001</v>
      </c>
      <c r="AA33" s="4"/>
      <c r="AB33" s="4"/>
    </row>
    <row r="34" spans="1:28" s="3" customFormat="1" x14ac:dyDescent="0.15">
      <c r="A34" s="3" t="s">
        <v>61</v>
      </c>
      <c r="B34" s="3" t="s">
        <v>62</v>
      </c>
      <c r="C34" s="4">
        <v>8.9658600000000011</v>
      </c>
      <c r="D34" s="4">
        <v>9.9654989999999994</v>
      </c>
      <c r="E34" s="4">
        <v>11.027147999999999</v>
      </c>
      <c r="F34" s="4">
        <v>13.102293</v>
      </c>
      <c r="G34" s="4">
        <v>15.080112999999999</v>
      </c>
      <c r="H34" s="4">
        <v>16.845853999999999</v>
      </c>
      <c r="I34" s="4">
        <v>20.748647000000002</v>
      </c>
      <c r="J34" s="4">
        <v>19.052594000000003</v>
      </c>
      <c r="K34" s="4">
        <v>18.628712</v>
      </c>
      <c r="L34" s="4">
        <v>19.304501999999999</v>
      </c>
      <c r="M34" s="4">
        <v>21.374826000000002</v>
      </c>
      <c r="N34" s="4">
        <v>23.340058000000003</v>
      </c>
      <c r="O34" s="4">
        <v>23.05104</v>
      </c>
      <c r="P34" s="4">
        <v>25.101758999999998</v>
      </c>
      <c r="Q34" s="4">
        <v>24.583349999999999</v>
      </c>
      <c r="R34" s="4">
        <v>27.648463</v>
      </c>
      <c r="S34" s="4">
        <v>28.046079000000002</v>
      </c>
      <c r="T34" s="4">
        <v>28.112136</v>
      </c>
      <c r="U34" s="4">
        <v>27.639476999999999</v>
      </c>
      <c r="V34" s="4">
        <v>28.364215000000002</v>
      </c>
      <c r="W34" s="4">
        <v>32.002661000000003</v>
      </c>
      <c r="X34" s="4">
        <v>33.890735999999997</v>
      </c>
      <c r="Y34" s="4">
        <v>37.862124999999999</v>
      </c>
      <c r="Z34" s="4">
        <v>41.184427999999997</v>
      </c>
      <c r="AA34" s="4"/>
      <c r="AB34" s="4"/>
    </row>
    <row r="35" spans="1:28" s="3" customFormat="1" x14ac:dyDescent="0.15">
      <c r="A35" s="3" t="s">
        <v>63</v>
      </c>
      <c r="B35" s="3" t="s">
        <v>64</v>
      </c>
      <c r="C35" s="4">
        <v>60.020411999999993</v>
      </c>
      <c r="D35" s="4">
        <v>63.781205999999997</v>
      </c>
      <c r="E35" s="4">
        <v>70.298907</v>
      </c>
      <c r="F35" s="4">
        <v>73.492350000000002</v>
      </c>
      <c r="G35" s="4">
        <v>75.757877999999991</v>
      </c>
      <c r="H35" s="4">
        <v>81.882043999999993</v>
      </c>
      <c r="I35" s="4">
        <v>86.288366999999994</v>
      </c>
      <c r="J35" s="4">
        <v>88.817785000000001</v>
      </c>
      <c r="K35" s="4">
        <v>88.723928999999998</v>
      </c>
      <c r="L35" s="4">
        <v>94.335687000000007</v>
      </c>
      <c r="M35" s="4">
        <v>101.542889</v>
      </c>
      <c r="N35" s="4">
        <v>116.06056</v>
      </c>
      <c r="O35" s="4">
        <v>127.27506200000001</v>
      </c>
      <c r="P35" s="4">
        <v>126.445971</v>
      </c>
      <c r="Q35" s="4">
        <v>121.91524099999999</v>
      </c>
      <c r="R35" s="4">
        <v>123.98190600000001</v>
      </c>
      <c r="S35" s="4">
        <v>121.51841499999999</v>
      </c>
      <c r="T35" s="4">
        <v>122.53316000000001</v>
      </c>
      <c r="U35" s="4">
        <v>123.603148</v>
      </c>
      <c r="V35" s="4">
        <v>127.993292</v>
      </c>
      <c r="W35" s="4">
        <v>133.44460899999999</v>
      </c>
      <c r="X35" s="4">
        <v>128.84488400000001</v>
      </c>
      <c r="Y35" s="4">
        <v>140.60799900000001</v>
      </c>
      <c r="Z35" s="4">
        <v>138.491209</v>
      </c>
      <c r="AA35" s="4"/>
      <c r="AB35" s="4"/>
    </row>
    <row r="36" spans="1:28" s="3" customFormat="1" x14ac:dyDescent="0.15">
      <c r="A36" s="3" t="s">
        <v>65</v>
      </c>
      <c r="B36" s="3" t="s">
        <v>66</v>
      </c>
      <c r="C36" s="4">
        <v>49.114303999999997</v>
      </c>
      <c r="D36" s="4">
        <v>50.189374000000001</v>
      </c>
      <c r="E36" s="4">
        <v>47.836424000000001</v>
      </c>
      <c r="F36" s="4">
        <v>52.284743999999996</v>
      </c>
      <c r="G36" s="4">
        <v>58.221044999999997</v>
      </c>
      <c r="H36" s="4">
        <v>53.181427000000006</v>
      </c>
      <c r="I36" s="4">
        <v>50.142358000000002</v>
      </c>
      <c r="J36" s="4">
        <v>59.738067000000001</v>
      </c>
      <c r="K36" s="4">
        <v>63.035443000000001</v>
      </c>
      <c r="L36" s="4">
        <v>61.224678999999995</v>
      </c>
      <c r="M36" s="4">
        <v>60.304687000000001</v>
      </c>
      <c r="N36" s="4">
        <v>60.121627000000004</v>
      </c>
      <c r="O36" s="4">
        <v>60.888175000000004</v>
      </c>
      <c r="P36" s="4">
        <v>63.093076000000003</v>
      </c>
      <c r="Q36" s="4">
        <v>56.886230000000005</v>
      </c>
      <c r="R36" s="4">
        <v>55.431660000000001</v>
      </c>
      <c r="S36" s="4">
        <v>56.625500000000002</v>
      </c>
      <c r="T36" s="4">
        <v>56.727419000000005</v>
      </c>
      <c r="U36" s="4">
        <v>55.427160999999998</v>
      </c>
      <c r="V36" s="4">
        <v>54.472448</v>
      </c>
      <c r="W36" s="4">
        <v>58.081547</v>
      </c>
      <c r="X36" s="4">
        <v>61.473082999999995</v>
      </c>
      <c r="Y36" s="4">
        <v>63.244686000000002</v>
      </c>
      <c r="Z36" s="4">
        <v>65.907615000000007</v>
      </c>
      <c r="AA36" s="4"/>
      <c r="AB36" s="4"/>
    </row>
    <row r="37" spans="1:28" s="3" customFormat="1" x14ac:dyDescent="0.15">
      <c r="A37" s="3" t="s">
        <v>67</v>
      </c>
      <c r="B37" s="3" t="s">
        <v>68</v>
      </c>
      <c r="C37" s="4">
        <v>109.036913</v>
      </c>
      <c r="D37" s="4">
        <v>112.16885499999999</v>
      </c>
      <c r="E37" s="4">
        <v>115.068032</v>
      </c>
      <c r="F37" s="4">
        <v>122.164867</v>
      </c>
      <c r="G37" s="4">
        <v>133.48057999999997</v>
      </c>
      <c r="H37" s="4">
        <v>150.12783400000001</v>
      </c>
      <c r="I37" s="4">
        <v>165.60398499999999</v>
      </c>
      <c r="J37" s="4">
        <v>171.82931600000001</v>
      </c>
      <c r="K37" s="4">
        <v>172.04656</v>
      </c>
      <c r="L37" s="4">
        <v>179.15733399999999</v>
      </c>
      <c r="M37" s="4">
        <v>186.67707199999998</v>
      </c>
      <c r="N37" s="4">
        <v>198.51862599999998</v>
      </c>
      <c r="O37" s="4">
        <v>204.41368400000002</v>
      </c>
      <c r="P37" s="4">
        <v>209.38348000000002</v>
      </c>
      <c r="Q37" s="4">
        <v>196.84782899999999</v>
      </c>
      <c r="R37" s="4">
        <v>207.70388200000002</v>
      </c>
      <c r="S37" s="4">
        <v>222.27368900000002</v>
      </c>
      <c r="T37" s="4">
        <v>229.45253500000001</v>
      </c>
      <c r="U37" s="4">
        <v>231.83113599999999</v>
      </c>
      <c r="V37" s="4">
        <v>240.21749</v>
      </c>
      <c r="W37" s="4">
        <v>248.03304399999999</v>
      </c>
      <c r="X37" s="4">
        <v>253.074263</v>
      </c>
      <c r="Y37" s="4">
        <v>260.89582000000001</v>
      </c>
      <c r="Z37" s="4">
        <v>276.11591299999998</v>
      </c>
      <c r="AA37" s="4"/>
      <c r="AB37" s="4"/>
    </row>
    <row r="38" spans="1:28" s="3" customFormat="1" x14ac:dyDescent="0.15">
      <c r="A38" s="3" t="s">
        <v>69</v>
      </c>
      <c r="B38" s="3" t="s">
        <v>70</v>
      </c>
      <c r="C38" s="4">
        <v>42.841678000000002</v>
      </c>
      <c r="D38" s="4">
        <v>44.513186999999995</v>
      </c>
      <c r="E38" s="4">
        <v>45.674824000000001</v>
      </c>
      <c r="F38" s="4">
        <v>49.903358999999995</v>
      </c>
      <c r="G38" s="4">
        <v>54.639068000000002</v>
      </c>
      <c r="H38" s="4">
        <v>62.340328999999997</v>
      </c>
      <c r="I38" s="4">
        <v>70.750910999999988</v>
      </c>
      <c r="J38" s="4">
        <v>73.262527000000006</v>
      </c>
      <c r="K38" s="4">
        <v>73.797755000000009</v>
      </c>
      <c r="L38" s="4">
        <v>75.969425000000001</v>
      </c>
      <c r="M38" s="4">
        <v>79.048985000000002</v>
      </c>
      <c r="N38" s="4">
        <v>85.087546000000003</v>
      </c>
      <c r="O38" s="4">
        <v>88.49409</v>
      </c>
      <c r="P38" s="4">
        <v>91.188251999999991</v>
      </c>
      <c r="Q38" s="4">
        <v>86.031109999999998</v>
      </c>
      <c r="R38" s="4">
        <v>95.066203999999999</v>
      </c>
      <c r="S38" s="4">
        <v>105.801796</v>
      </c>
      <c r="T38" s="4">
        <v>110.48727099999999</v>
      </c>
      <c r="U38" s="4">
        <v>113.683069</v>
      </c>
      <c r="V38" s="4">
        <v>119.967224</v>
      </c>
      <c r="W38" s="4">
        <v>125.41117800000001</v>
      </c>
      <c r="X38" s="4">
        <v>129.21937600000001</v>
      </c>
      <c r="Y38" s="4">
        <v>133.49860000000001</v>
      </c>
      <c r="Z38" s="4">
        <v>142.657524</v>
      </c>
      <c r="AA38" s="4"/>
      <c r="AB38" s="4"/>
    </row>
    <row r="39" spans="1:28" s="3" customFormat="1" x14ac:dyDescent="0.15">
      <c r="A39" s="3" t="s">
        <v>71</v>
      </c>
      <c r="B39" s="3" t="s">
        <v>72</v>
      </c>
      <c r="C39" s="4">
        <v>18.750597000000003</v>
      </c>
      <c r="D39" s="4">
        <v>18.202218000000002</v>
      </c>
      <c r="E39" s="4">
        <v>17.579485999999999</v>
      </c>
      <c r="F39" s="4">
        <v>17.471700999999999</v>
      </c>
      <c r="G39" s="4">
        <v>17.819755000000001</v>
      </c>
      <c r="H39" s="4">
        <v>19.460746999999998</v>
      </c>
      <c r="I39" s="4">
        <v>21.996122</v>
      </c>
      <c r="J39" s="4">
        <v>22.891580000000001</v>
      </c>
      <c r="K39" s="4">
        <v>22.681964000000001</v>
      </c>
      <c r="L39" s="4">
        <v>23.172908</v>
      </c>
      <c r="M39" s="4">
        <v>23.298397000000001</v>
      </c>
      <c r="N39" s="4">
        <v>23.601669000000001</v>
      </c>
      <c r="O39" s="4">
        <v>23.993167</v>
      </c>
      <c r="P39" s="4">
        <v>24.60857</v>
      </c>
      <c r="Q39" s="4">
        <v>25.204643000000001</v>
      </c>
      <c r="R39" s="4">
        <v>26.015754000000001</v>
      </c>
      <c r="S39" s="4">
        <v>26.840169999999997</v>
      </c>
      <c r="T39" s="4">
        <v>27.021630000000002</v>
      </c>
      <c r="U39" s="4">
        <v>27.830392</v>
      </c>
      <c r="V39" s="4">
        <v>28.229675</v>
      </c>
      <c r="W39" s="4">
        <v>29.322260999999997</v>
      </c>
      <c r="X39" s="4">
        <v>29.121780999999999</v>
      </c>
      <c r="Y39" s="4">
        <v>29.021605000000001</v>
      </c>
      <c r="Z39" s="4">
        <v>30.361101999999999</v>
      </c>
      <c r="AA39" s="4"/>
      <c r="AB39" s="4"/>
    </row>
    <row r="40" spans="1:28" s="3" customFormat="1" x14ac:dyDescent="0.15">
      <c r="A40" s="3" t="s">
        <v>73</v>
      </c>
      <c r="B40" s="3" t="s">
        <v>74</v>
      </c>
      <c r="C40" s="4">
        <v>11.395702999999999</v>
      </c>
      <c r="D40" s="4">
        <v>11.873925</v>
      </c>
      <c r="E40" s="4">
        <v>12.337547000000001</v>
      </c>
      <c r="F40" s="4">
        <v>13.60727</v>
      </c>
      <c r="G40" s="4">
        <v>14.901425999999999</v>
      </c>
      <c r="H40" s="4">
        <v>15.983877</v>
      </c>
      <c r="I40" s="4">
        <v>15.91296</v>
      </c>
      <c r="J40" s="4">
        <v>15.134537</v>
      </c>
      <c r="K40" s="4">
        <v>15.505231</v>
      </c>
      <c r="L40" s="4">
        <v>16.667672</v>
      </c>
      <c r="M40" s="4">
        <v>17.030745</v>
      </c>
      <c r="N40" s="4">
        <v>17.702912000000001</v>
      </c>
      <c r="O40" s="4">
        <v>17.366849999999999</v>
      </c>
      <c r="P40" s="4">
        <v>17.534517999999998</v>
      </c>
      <c r="Q40" s="4">
        <v>14.531413000000001</v>
      </c>
      <c r="R40" s="4">
        <v>15.534514</v>
      </c>
      <c r="S40" s="4">
        <v>15.490057</v>
      </c>
      <c r="T40" s="4">
        <v>16.114577999999998</v>
      </c>
      <c r="U40" s="4">
        <v>15.877910999999999</v>
      </c>
      <c r="V40" s="4">
        <v>16.177381999999998</v>
      </c>
      <c r="W40" s="4">
        <v>16.638120999999998</v>
      </c>
      <c r="X40" s="4">
        <v>17.483721000000003</v>
      </c>
      <c r="Y40" s="4">
        <v>18.339676999999998</v>
      </c>
      <c r="Z40" s="4">
        <v>19.238284</v>
      </c>
      <c r="AA40" s="4"/>
      <c r="AB40" s="4"/>
    </row>
    <row r="41" spans="1:28" s="3" customFormat="1" x14ac:dyDescent="0.15">
      <c r="A41" s="3" t="s">
        <v>75</v>
      </c>
      <c r="B41" s="3" t="s">
        <v>76</v>
      </c>
      <c r="C41" s="4">
        <v>35.791694999999997</v>
      </c>
      <c r="D41" s="4">
        <v>37.303821999999997</v>
      </c>
      <c r="E41" s="4">
        <v>39.188741</v>
      </c>
      <c r="F41" s="4">
        <v>40.948521</v>
      </c>
      <c r="G41" s="4">
        <v>45.982767999999993</v>
      </c>
      <c r="H41" s="4">
        <v>52.270660999999997</v>
      </c>
      <c r="I41" s="4">
        <v>56.895887999999999</v>
      </c>
      <c r="J41" s="4">
        <v>60.541823999999998</v>
      </c>
      <c r="K41" s="4">
        <v>60.060048999999999</v>
      </c>
      <c r="L41" s="4">
        <v>63.357776999999999</v>
      </c>
      <c r="M41" s="4">
        <v>67.361245999999994</v>
      </c>
      <c r="N41" s="4">
        <v>72.23533599999999</v>
      </c>
      <c r="O41" s="4">
        <v>74.681393</v>
      </c>
      <c r="P41" s="4">
        <v>76.173310000000001</v>
      </c>
      <c r="Q41" s="4">
        <v>71.145301000000003</v>
      </c>
      <c r="R41" s="4">
        <v>71.119611999999989</v>
      </c>
      <c r="S41" s="4">
        <v>74.142861999999994</v>
      </c>
      <c r="T41" s="4">
        <v>75.830883</v>
      </c>
      <c r="U41" s="4">
        <v>74.437234000000004</v>
      </c>
      <c r="V41" s="4">
        <v>75.843209000000002</v>
      </c>
      <c r="W41" s="4">
        <v>76.661484000000002</v>
      </c>
      <c r="X41" s="4">
        <v>77.249178999999998</v>
      </c>
      <c r="Y41" s="4">
        <v>80.034215000000003</v>
      </c>
      <c r="Z41" s="4">
        <v>83.861716999999999</v>
      </c>
      <c r="AA41" s="4"/>
      <c r="AB41" s="4"/>
    </row>
    <row r="42" spans="1:28" s="3" customFormat="1" x14ac:dyDescent="0.15">
      <c r="A42" s="3" t="s">
        <v>77</v>
      </c>
      <c r="B42" s="3" t="s">
        <v>78</v>
      </c>
      <c r="C42" s="4">
        <v>21.283656000000001</v>
      </c>
      <c r="D42" s="4">
        <v>22.484145000000002</v>
      </c>
      <c r="E42" s="4">
        <v>22.173345000000001</v>
      </c>
      <c r="F42" s="4">
        <v>23.447401999999997</v>
      </c>
      <c r="G42" s="4">
        <v>25.553159000000001</v>
      </c>
      <c r="H42" s="4">
        <v>29.304131000000002</v>
      </c>
      <c r="I42" s="4">
        <v>31.575530999999998</v>
      </c>
      <c r="J42" s="4">
        <v>31.399579000000003</v>
      </c>
      <c r="K42" s="4">
        <v>31.500992</v>
      </c>
      <c r="L42" s="4">
        <v>31.239982000000001</v>
      </c>
      <c r="M42" s="4">
        <v>32.039496</v>
      </c>
      <c r="N42" s="4">
        <v>33.800525</v>
      </c>
      <c r="O42" s="4">
        <v>34.741210000000002</v>
      </c>
      <c r="P42" s="4">
        <v>33.020806999999998</v>
      </c>
      <c r="Q42" s="4">
        <v>34.014541999999999</v>
      </c>
      <c r="R42" s="4">
        <v>35.874584999999996</v>
      </c>
      <c r="S42" s="4">
        <v>35.151711000000006</v>
      </c>
      <c r="T42" s="4">
        <v>35.617015000000002</v>
      </c>
      <c r="U42" s="4">
        <v>36.662858</v>
      </c>
      <c r="V42" s="4">
        <v>38.048249000000006</v>
      </c>
      <c r="W42" s="4">
        <v>38.660192000000002</v>
      </c>
      <c r="X42" s="4">
        <v>39.925394999999995</v>
      </c>
      <c r="Y42" s="4">
        <v>41.016103000000001</v>
      </c>
      <c r="Z42" s="4">
        <v>42.162292999999998</v>
      </c>
      <c r="AA42" s="4"/>
      <c r="AB42" s="4"/>
    </row>
    <row r="43" spans="1:28" s="3" customFormat="1" x14ac:dyDescent="0.15">
      <c r="A43" s="3" t="s">
        <v>79</v>
      </c>
      <c r="B43" s="3" t="s">
        <v>80</v>
      </c>
      <c r="C43" s="4">
        <v>13.424021</v>
      </c>
      <c r="D43" s="4">
        <v>13.952228</v>
      </c>
      <c r="E43" s="4">
        <v>14.000965000000001</v>
      </c>
      <c r="F43" s="4">
        <v>14.303611</v>
      </c>
      <c r="G43" s="4">
        <v>15.372774999999999</v>
      </c>
      <c r="H43" s="4">
        <v>17.393013</v>
      </c>
      <c r="I43" s="4">
        <v>17.930461000000001</v>
      </c>
      <c r="J43" s="4">
        <v>16.619233999999999</v>
      </c>
      <c r="K43" s="4">
        <v>17.027764999999999</v>
      </c>
      <c r="L43" s="4">
        <v>17.651705000000003</v>
      </c>
      <c r="M43" s="4">
        <v>18.085455999999997</v>
      </c>
      <c r="N43" s="4">
        <v>19.569633999999997</v>
      </c>
      <c r="O43" s="4">
        <v>20.212396000000002</v>
      </c>
      <c r="P43" s="4">
        <v>18.794329000000001</v>
      </c>
      <c r="Q43" s="4">
        <v>19.427160000000001</v>
      </c>
      <c r="R43" s="4">
        <v>20.691596000000001</v>
      </c>
      <c r="S43" s="4">
        <v>21.015954000000001</v>
      </c>
      <c r="T43" s="4">
        <v>20.619486999999999</v>
      </c>
      <c r="U43" s="4">
        <v>21.123588999999999</v>
      </c>
      <c r="V43" s="4">
        <v>22.225269000000001</v>
      </c>
      <c r="W43" s="4">
        <v>22.330845</v>
      </c>
      <c r="X43" s="4">
        <v>23.252628000000001</v>
      </c>
      <c r="Y43" s="4">
        <v>24.229687999999999</v>
      </c>
      <c r="Z43" s="4">
        <v>24.805873999999999</v>
      </c>
      <c r="AA43" s="4"/>
      <c r="AB43" s="4"/>
    </row>
    <row r="44" spans="1:28" s="3" customFormat="1" x14ac:dyDescent="0.15">
      <c r="A44" s="3" t="s">
        <v>81</v>
      </c>
      <c r="B44" s="3" t="s">
        <v>82</v>
      </c>
      <c r="C44" s="4">
        <v>8.2830220000000008</v>
      </c>
      <c r="D44" s="4">
        <v>8.9106690000000004</v>
      </c>
      <c r="E44" s="4">
        <v>8.6156110000000012</v>
      </c>
      <c r="F44" s="4">
        <v>9.4774359999999991</v>
      </c>
      <c r="G44" s="4">
        <v>10.491705</v>
      </c>
      <c r="H44" s="4">
        <v>12.210280000000001</v>
      </c>
      <c r="I44" s="4">
        <v>13.800548000000001</v>
      </c>
      <c r="J44" s="4">
        <v>14.706972</v>
      </c>
      <c r="K44" s="4">
        <v>14.426362999999998</v>
      </c>
      <c r="L44" s="4">
        <v>13.586592000000001</v>
      </c>
      <c r="M44" s="4">
        <v>13.950839</v>
      </c>
      <c r="N44" s="4">
        <v>14.266960999999998</v>
      </c>
      <c r="O44" s="4">
        <v>14.574204999999999</v>
      </c>
      <c r="P44" s="4">
        <v>14.225331000000001</v>
      </c>
      <c r="Q44" s="4">
        <v>14.589229999999999</v>
      </c>
      <c r="R44" s="4">
        <v>15.19018</v>
      </c>
      <c r="S44" s="4">
        <v>14.151854</v>
      </c>
      <c r="T44" s="4">
        <v>14.997290999999999</v>
      </c>
      <c r="U44" s="4">
        <v>15.538174000000001</v>
      </c>
      <c r="V44" s="4">
        <v>15.822979</v>
      </c>
      <c r="W44" s="4">
        <v>16.329346999999999</v>
      </c>
      <c r="X44" s="4">
        <v>16.672763</v>
      </c>
      <c r="Y44" s="4">
        <v>16.786857000000001</v>
      </c>
      <c r="Z44" s="4">
        <v>17.356726999999999</v>
      </c>
      <c r="AA44" s="4"/>
      <c r="AB44" s="4"/>
    </row>
    <row r="45" spans="1:28"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s="3" customFormat="1" x14ac:dyDescent="0.15">
      <c r="A46" s="3" t="s">
        <v>85</v>
      </c>
      <c r="B46" s="3" t="s">
        <v>86</v>
      </c>
      <c r="C46" s="4">
        <v>87.039023</v>
      </c>
      <c r="D46" s="4">
        <v>95.938969</v>
      </c>
      <c r="E46" s="4">
        <v>98.133125000000007</v>
      </c>
      <c r="F46" s="4">
        <v>95.505139999999997</v>
      </c>
      <c r="G46" s="4">
        <v>97.973547000000011</v>
      </c>
      <c r="H46" s="4">
        <v>106.17914900000001</v>
      </c>
      <c r="I46" s="4">
        <v>103.535077</v>
      </c>
      <c r="J46" s="4">
        <v>109.75813000000001</v>
      </c>
      <c r="K46" s="4">
        <v>112.04456399999999</v>
      </c>
      <c r="L46" s="4">
        <v>114.41349000000001</v>
      </c>
      <c r="M46" s="4">
        <v>116.42258500000001</v>
      </c>
      <c r="N46" s="4">
        <v>115.75967200000001</v>
      </c>
      <c r="O46" s="4">
        <v>119.52466199999999</v>
      </c>
      <c r="P46" s="4">
        <v>119.48232399999999</v>
      </c>
      <c r="Q46" s="4">
        <v>124.85565799999999</v>
      </c>
      <c r="R46" s="4">
        <v>126.74665899999999</v>
      </c>
      <c r="S46" s="4">
        <v>128.65505300000001</v>
      </c>
      <c r="T46" s="4">
        <v>131.820581</v>
      </c>
      <c r="U46" s="4">
        <v>135.836941</v>
      </c>
      <c r="V46" s="4">
        <v>136.74102600000001</v>
      </c>
      <c r="W46" s="4">
        <v>140.82085899999998</v>
      </c>
      <c r="X46" s="4">
        <v>142.97312400000001</v>
      </c>
      <c r="Y46" s="4">
        <v>145.50780799999998</v>
      </c>
      <c r="Z46" s="4">
        <v>146.54556599999998</v>
      </c>
      <c r="AA46" s="4"/>
      <c r="AB46" s="4"/>
    </row>
    <row r="47" spans="1:28" s="3" customFormat="1" x14ac:dyDescent="0.15">
      <c r="A47" s="3" t="s">
        <v>87</v>
      </c>
      <c r="B47" s="3" t="s">
        <v>88</v>
      </c>
      <c r="C47" s="4">
        <v>46.581563000000003</v>
      </c>
      <c r="D47" s="4">
        <v>49.229227000000002</v>
      </c>
      <c r="E47" s="4">
        <v>52.031508000000002</v>
      </c>
      <c r="F47" s="4">
        <v>46.515669000000003</v>
      </c>
      <c r="G47" s="4">
        <v>46.606673999999998</v>
      </c>
      <c r="H47" s="4">
        <v>49.116309000000001</v>
      </c>
      <c r="I47" s="4">
        <v>47.324357000000006</v>
      </c>
      <c r="J47" s="4">
        <v>50.331063999999998</v>
      </c>
      <c r="K47" s="4">
        <v>50.686836999999997</v>
      </c>
      <c r="L47" s="4">
        <v>52.550277000000001</v>
      </c>
      <c r="M47" s="4">
        <v>52.095829999999999</v>
      </c>
      <c r="N47" s="4">
        <v>51.580249999999999</v>
      </c>
      <c r="O47" s="4">
        <v>52.919829</v>
      </c>
      <c r="P47" s="4">
        <v>53.402594000000001</v>
      </c>
      <c r="Q47" s="4">
        <v>56.534514000000001</v>
      </c>
      <c r="R47" s="4">
        <v>55.577173999999999</v>
      </c>
      <c r="S47" s="4">
        <v>55.834212000000001</v>
      </c>
      <c r="T47" s="4">
        <v>56.910044999999997</v>
      </c>
      <c r="U47" s="4">
        <v>57.968165999999997</v>
      </c>
      <c r="V47" s="4">
        <v>56.511000000000003</v>
      </c>
      <c r="W47" s="4">
        <v>57.694667000000003</v>
      </c>
      <c r="X47" s="4">
        <v>57.428050999999996</v>
      </c>
      <c r="Y47" s="4">
        <v>58.902686000000003</v>
      </c>
      <c r="Z47" s="4">
        <v>59.259097000000004</v>
      </c>
      <c r="AA47" s="4"/>
      <c r="AB47" s="4"/>
    </row>
    <row r="48" spans="1:28" s="3" customFormat="1" x14ac:dyDescent="0.15">
      <c r="A48" s="3" t="s">
        <v>89</v>
      </c>
      <c r="B48" s="3" t="s">
        <v>90</v>
      </c>
      <c r="C48" s="4">
        <v>17.375409000000001</v>
      </c>
      <c r="D48" s="4">
        <v>17.977456999999998</v>
      </c>
      <c r="E48" s="4">
        <v>17.729136999999998</v>
      </c>
      <c r="F48" s="4">
        <v>18.545621999999998</v>
      </c>
      <c r="G48" s="4">
        <v>18.693327</v>
      </c>
      <c r="H48" s="4">
        <v>21.415527999999998</v>
      </c>
      <c r="I48" s="4">
        <v>20.200374</v>
      </c>
      <c r="J48" s="4">
        <v>22.268878000000001</v>
      </c>
      <c r="K48" s="4">
        <v>22.311055</v>
      </c>
      <c r="L48" s="4">
        <v>21.892898000000002</v>
      </c>
      <c r="M48" s="4">
        <v>22.069496000000001</v>
      </c>
      <c r="N48" s="4">
        <v>22.406181</v>
      </c>
      <c r="O48" s="4">
        <v>22.096846000000003</v>
      </c>
      <c r="P48" s="4">
        <v>21.798860000000001</v>
      </c>
      <c r="Q48" s="4">
        <v>21.566734</v>
      </c>
      <c r="R48" s="4">
        <v>22.602070999999999</v>
      </c>
      <c r="S48" s="4">
        <v>22.707927999999999</v>
      </c>
      <c r="T48" s="4">
        <v>23.316376999999999</v>
      </c>
      <c r="U48" s="4">
        <v>23.980717000000002</v>
      </c>
      <c r="V48" s="4">
        <v>24.189641999999999</v>
      </c>
      <c r="W48" s="4">
        <v>24.295625999999999</v>
      </c>
      <c r="X48" s="4">
        <v>24.760151</v>
      </c>
      <c r="Y48" s="4">
        <v>24.955587999999999</v>
      </c>
      <c r="Z48" s="4">
        <v>25.061080999999998</v>
      </c>
      <c r="AA48" s="4"/>
      <c r="AB48" s="4"/>
    </row>
    <row r="49" spans="1:28" s="3" customFormat="1" x14ac:dyDescent="0.15">
      <c r="A49" s="3" t="s">
        <v>91</v>
      </c>
      <c r="B49" s="3" t="s">
        <v>92</v>
      </c>
      <c r="C49" s="4">
        <v>20.705769</v>
      </c>
      <c r="D49" s="4">
        <v>20.739425999999998</v>
      </c>
      <c r="E49" s="4">
        <v>21.042821</v>
      </c>
      <c r="F49" s="4">
        <v>21.713352999999998</v>
      </c>
      <c r="G49" s="4">
        <v>22.568791000000001</v>
      </c>
      <c r="H49" s="4">
        <v>25.108149000000001</v>
      </c>
      <c r="I49" s="4">
        <v>25.169224999999997</v>
      </c>
      <c r="J49" s="4">
        <v>26.423051000000001</v>
      </c>
      <c r="K49" s="4">
        <v>28.712591</v>
      </c>
      <c r="L49" s="4">
        <v>29.501450999999999</v>
      </c>
      <c r="M49" s="4">
        <v>30.712126000000001</v>
      </c>
      <c r="N49" s="4">
        <v>31.767925999999999</v>
      </c>
      <c r="O49" s="4">
        <v>32.563404999999996</v>
      </c>
      <c r="P49" s="4">
        <v>32.364404999999998</v>
      </c>
      <c r="Q49" s="4">
        <v>34.513557999999996</v>
      </c>
      <c r="R49" s="4">
        <v>35.882485000000003</v>
      </c>
      <c r="S49" s="4">
        <v>37.111772999999999</v>
      </c>
      <c r="T49" s="4">
        <v>38.310158999999999</v>
      </c>
      <c r="U49" s="4">
        <v>40.161533000000006</v>
      </c>
      <c r="V49" s="4">
        <v>41.773813000000004</v>
      </c>
      <c r="W49" s="4">
        <v>43.585921999999997</v>
      </c>
      <c r="X49" s="4">
        <v>45.110548999999999</v>
      </c>
      <c r="Y49" s="4">
        <v>45.879148999999998</v>
      </c>
      <c r="Z49" s="4">
        <v>46.541387999999998</v>
      </c>
      <c r="AA49" s="4"/>
      <c r="AB49" s="4"/>
    </row>
    <row r="50" spans="1:28" s="3" customFormat="1" x14ac:dyDescent="0.15">
      <c r="A50" s="3" t="s">
        <v>93</v>
      </c>
      <c r="B50" s="3" t="s">
        <v>94</v>
      </c>
      <c r="C50" s="4">
        <v>5.5736450000000008</v>
      </c>
      <c r="D50" s="4">
        <v>8.986383</v>
      </c>
      <c r="E50" s="4">
        <v>8.4826830000000015</v>
      </c>
      <c r="F50" s="4">
        <v>9.5209840000000003</v>
      </c>
      <c r="G50" s="4">
        <v>10.679209</v>
      </c>
      <c r="H50" s="4">
        <v>11.207687</v>
      </c>
      <c r="I50" s="4">
        <v>11.359718999999998</v>
      </c>
      <c r="J50" s="4">
        <v>11.403049000000001</v>
      </c>
      <c r="K50" s="4">
        <v>10.789977</v>
      </c>
      <c r="L50" s="4">
        <v>10.867528</v>
      </c>
      <c r="M50" s="4">
        <v>11.826593999999998</v>
      </c>
      <c r="N50" s="4">
        <v>10.291191999999999</v>
      </c>
      <c r="O50" s="4">
        <v>12.026686</v>
      </c>
      <c r="P50" s="4">
        <v>12.001545</v>
      </c>
      <c r="Q50" s="4">
        <v>12.304638000000001</v>
      </c>
      <c r="R50" s="4">
        <v>12.722518000000001</v>
      </c>
      <c r="S50" s="4">
        <v>13.017515</v>
      </c>
      <c r="T50" s="4">
        <v>13.297155</v>
      </c>
      <c r="U50" s="4">
        <v>13.738835</v>
      </c>
      <c r="V50" s="4">
        <v>14.266571000000001</v>
      </c>
      <c r="W50" s="4">
        <v>15.244644000000001</v>
      </c>
      <c r="X50" s="4">
        <v>15.676393000000001</v>
      </c>
      <c r="Y50" s="4">
        <v>15.769598999999999</v>
      </c>
      <c r="Z50" s="4">
        <v>15.689941999999999</v>
      </c>
      <c r="AA50" s="4"/>
      <c r="AB50" s="4"/>
    </row>
    <row r="51" spans="1:28" s="3" customFormat="1" x14ac:dyDescent="0.15">
      <c r="A51" s="3" t="s">
        <v>99</v>
      </c>
      <c r="B51" s="3" t="s">
        <v>116</v>
      </c>
      <c r="C51" s="4">
        <v>1273.08817</v>
      </c>
      <c r="D51" s="4">
        <v>1291.96967</v>
      </c>
      <c r="E51" s="4">
        <v>1342.1465149999999</v>
      </c>
      <c r="F51" s="4">
        <v>1412.262892</v>
      </c>
      <c r="G51" s="4">
        <v>1493.6229509999998</v>
      </c>
      <c r="H51" s="4">
        <v>1608.2709380000001</v>
      </c>
      <c r="I51" s="4">
        <v>1664.4453600000002</v>
      </c>
      <c r="J51" s="4">
        <v>1674.5463130000001</v>
      </c>
      <c r="K51" s="4">
        <v>1673.8388580000001</v>
      </c>
      <c r="L51" s="4">
        <v>1723.9283929999999</v>
      </c>
      <c r="M51" s="4">
        <v>1774.819131</v>
      </c>
      <c r="N51" s="4">
        <v>1840.6553430000001</v>
      </c>
      <c r="O51" s="4">
        <v>1905.6774010000001</v>
      </c>
      <c r="P51" s="4">
        <v>1898.2515169999999</v>
      </c>
      <c r="Q51" s="4">
        <v>1761.2893799999999</v>
      </c>
      <c r="R51" s="4">
        <v>1827.2688170000001</v>
      </c>
      <c r="S51" s="4">
        <v>1860.6734759999999</v>
      </c>
      <c r="T51" s="4">
        <v>1852.3083430000001</v>
      </c>
      <c r="U51" s="4">
        <v>1851.8772630000001</v>
      </c>
      <c r="V51" s="4">
        <v>1876.612376</v>
      </c>
      <c r="W51" s="4">
        <v>1915.9970740000001</v>
      </c>
      <c r="X51" s="4">
        <v>1946.0182220000002</v>
      </c>
      <c r="Y51" s="4">
        <v>2018.2410910000001</v>
      </c>
      <c r="Z51" s="4">
        <v>2064.6078910000001</v>
      </c>
      <c r="AA51" s="4"/>
      <c r="AB51" s="4"/>
    </row>
    <row r="52" spans="1:28" s="3" customFormat="1" x14ac:dyDescent="0.1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15">
      <c r="B53" s="3" t="s">
        <v>105</v>
      </c>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15">
      <c r="B57" s="3" t="s">
        <v>103</v>
      </c>
      <c r="C57" s="4"/>
      <c r="D57" s="4"/>
      <c r="E57" s="4"/>
      <c r="F57" s="4"/>
      <c r="G57" s="4"/>
      <c r="H57" s="4"/>
      <c r="I57" s="4"/>
      <c r="J57" s="4"/>
      <c r="K57" s="4"/>
      <c r="L57" s="4"/>
      <c r="M57" s="4"/>
      <c r="N57" s="4"/>
      <c r="O57" s="4"/>
      <c r="P57" s="4"/>
      <c r="Q57" s="4"/>
      <c r="R57" s="4"/>
      <c r="S57" s="4"/>
      <c r="T57" s="4"/>
      <c r="U57" s="4"/>
      <c r="V57" s="4"/>
      <c r="W57" s="4"/>
      <c r="X57" s="4"/>
      <c r="Y57" s="4"/>
      <c r="Z57" s="4"/>
      <c r="AA57" s="4"/>
      <c r="AB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Zeros="0" workbookViewId="0">
      <pane xSplit="2" ySplit="3" topLeftCell="U4" activePane="bottomRight" state="frozen"/>
      <selection pane="topRight" activeCell="U1" sqref="U1"/>
      <selection pane="bottomLeft" activeCell="A16" sqref="A16"/>
      <selection pane="bottomRight" activeCell="Y1" sqref="Y1:Y2"/>
    </sheetView>
  </sheetViews>
  <sheetFormatPr baseColWidth="10" defaultColWidth="10.6640625" defaultRowHeight="13" x14ac:dyDescent="0.15"/>
  <cols>
    <col min="1" max="1" width="10.6640625" customWidth="1"/>
    <col min="2" max="2" width="85.83203125" customWidth="1"/>
  </cols>
  <sheetData>
    <row r="1" spans="1:27" x14ac:dyDescent="0.15">
      <c r="A1" s="1" t="s">
        <v>119</v>
      </c>
    </row>
    <row r="2" spans="1:27" x14ac:dyDescent="0.15">
      <c r="O2">
        <f>O5/H5</f>
        <v>1.0643235548927241</v>
      </c>
    </row>
    <row r="3" spans="1:27"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29.783514</v>
      </c>
      <c r="D4" s="4">
        <v>30.108312999999999</v>
      </c>
      <c r="E4" s="4">
        <v>30.305651000000001</v>
      </c>
      <c r="F4" s="4">
        <v>31.937951000000002</v>
      </c>
      <c r="G4" s="4">
        <v>31.330334000000001</v>
      </c>
      <c r="H4" s="4">
        <v>31.025848000000003</v>
      </c>
      <c r="I4" s="4">
        <v>32.409697000000001</v>
      </c>
      <c r="J4" s="4">
        <v>31.928757000000001</v>
      </c>
      <c r="K4" s="4">
        <v>30.169614000000003</v>
      </c>
      <c r="L4" s="4">
        <v>31.059369</v>
      </c>
      <c r="M4" s="4">
        <v>29.669366999999998</v>
      </c>
      <c r="N4" s="4">
        <v>28.063770999999999</v>
      </c>
      <c r="O4" s="4">
        <v>31.313656999999999</v>
      </c>
      <c r="P4" s="4">
        <v>30.189353999999998</v>
      </c>
      <c r="Q4" s="4">
        <v>25.622236000000001</v>
      </c>
      <c r="R4" s="4">
        <v>32.004536000000002</v>
      </c>
      <c r="S4" s="4">
        <v>33.968722999999997</v>
      </c>
      <c r="T4" s="4">
        <v>34.085415999999995</v>
      </c>
      <c r="U4" s="4">
        <v>30.881546999999998</v>
      </c>
      <c r="V4" s="4">
        <v>33.458134000000001</v>
      </c>
      <c r="W4" s="4">
        <v>35.298739000000005</v>
      </c>
      <c r="X4" s="4">
        <v>32.10671</v>
      </c>
      <c r="Y4" s="4">
        <v>35.614266999999998</v>
      </c>
      <c r="Z4" s="4">
        <v>38.169789999999999</v>
      </c>
      <c r="AA4" s="4"/>
    </row>
    <row r="5" spans="1:27" s="3" customFormat="1" x14ac:dyDescent="0.15">
      <c r="A5" s="3" t="s">
        <v>3</v>
      </c>
      <c r="B5" s="3" t="s">
        <v>4</v>
      </c>
      <c r="C5" s="4">
        <v>214.32473899999999</v>
      </c>
      <c r="D5" s="4">
        <v>215.85598499999998</v>
      </c>
      <c r="E5" s="4">
        <v>222.894362</v>
      </c>
      <c r="F5" s="4">
        <v>233.73226699999998</v>
      </c>
      <c r="G5" s="4">
        <v>237.67997299999999</v>
      </c>
      <c r="H5" s="4">
        <v>250.44882899999999</v>
      </c>
      <c r="I5" s="4">
        <v>253.37165400000001</v>
      </c>
      <c r="J5" s="4">
        <v>256.27729299999999</v>
      </c>
      <c r="K5" s="4">
        <v>254.15762799999999</v>
      </c>
      <c r="L5" s="4">
        <v>259.255899</v>
      </c>
      <c r="M5" s="4">
        <v>260.12769399999996</v>
      </c>
      <c r="N5" s="4">
        <v>261.753918</v>
      </c>
      <c r="O5" s="4">
        <v>266.55858799999999</v>
      </c>
      <c r="P5" s="4">
        <v>261.27817399999998</v>
      </c>
      <c r="Q5" s="4">
        <v>245.64288500000001</v>
      </c>
      <c r="R5" s="4">
        <v>247.96041099999999</v>
      </c>
      <c r="S5" s="4">
        <v>258.42298800000003</v>
      </c>
      <c r="T5" s="4">
        <v>263.61584399999998</v>
      </c>
      <c r="U5" s="4">
        <v>268.57012400000002</v>
      </c>
      <c r="V5" s="4">
        <v>271.38012099999997</v>
      </c>
      <c r="W5" s="4">
        <v>280.79185600000005</v>
      </c>
      <c r="X5" s="4">
        <v>281.13888400000002</v>
      </c>
      <c r="Y5" s="4">
        <v>280.023302</v>
      </c>
      <c r="Z5" s="4">
        <v>280.20920000000001</v>
      </c>
      <c r="AA5" s="4"/>
    </row>
    <row r="6" spans="1:27" s="3" customFormat="1" x14ac:dyDescent="0.15">
      <c r="A6" s="3" t="s">
        <v>5</v>
      </c>
      <c r="B6" s="3" t="s">
        <v>6</v>
      </c>
      <c r="C6" s="4">
        <v>33.009699999999995</v>
      </c>
      <c r="D6" s="4">
        <v>34.570900000000002</v>
      </c>
      <c r="E6" s="4">
        <v>33.190100000000001</v>
      </c>
      <c r="F6" s="4">
        <v>35.452599999999997</v>
      </c>
      <c r="G6" s="4">
        <v>35.3277</v>
      </c>
      <c r="H6" s="4">
        <v>36.386199999999995</v>
      </c>
      <c r="I6" s="4">
        <v>37.555999999999997</v>
      </c>
      <c r="J6" s="4">
        <v>40.569600000000001</v>
      </c>
      <c r="K6" s="4">
        <v>40.640099999999997</v>
      </c>
      <c r="L6" s="4">
        <v>43.105699999999999</v>
      </c>
      <c r="M6" s="4">
        <v>43.816900000000004</v>
      </c>
      <c r="N6" s="4">
        <v>45.018099999999997</v>
      </c>
      <c r="O6" s="4">
        <v>40.784999999999997</v>
      </c>
      <c r="P6" s="4">
        <v>40.033499999999997</v>
      </c>
      <c r="Q6" s="4">
        <v>40.578099999999999</v>
      </c>
      <c r="R6" s="4">
        <v>41.9041</v>
      </c>
      <c r="S6" s="4">
        <v>44.434699999999999</v>
      </c>
      <c r="T6" s="4">
        <v>47.182900000000004</v>
      </c>
      <c r="U6" s="4">
        <v>49.349111999999998</v>
      </c>
      <c r="V6" s="4">
        <v>50.375036000000001</v>
      </c>
      <c r="W6" s="4">
        <v>51.414574999999999</v>
      </c>
      <c r="X6" s="4">
        <v>51.402839</v>
      </c>
      <c r="Y6" s="4">
        <v>50.656968999999997</v>
      </c>
      <c r="Z6" s="4">
        <v>51.821440000000003</v>
      </c>
      <c r="AA6" s="4"/>
    </row>
    <row r="7" spans="1:27" s="3" customFormat="1" x14ac:dyDescent="0.15">
      <c r="A7" s="3" t="s">
        <v>7</v>
      </c>
      <c r="B7" s="3" t="s">
        <v>8</v>
      </c>
      <c r="C7" s="4">
        <v>1.8577999999999999</v>
      </c>
      <c r="D7" s="4">
        <v>1.8524</v>
      </c>
      <c r="E7" s="4">
        <v>1.8885999999999998</v>
      </c>
      <c r="F7" s="4">
        <v>1.8070999999999999</v>
      </c>
      <c r="G7" s="4">
        <v>1.8077999999999999</v>
      </c>
      <c r="H7" s="4">
        <v>1.9811000000000001</v>
      </c>
      <c r="I7" s="4">
        <v>1.9975000000000001</v>
      </c>
      <c r="J7" s="4">
        <v>2.0373000000000001</v>
      </c>
      <c r="K7" s="4">
        <v>1.8751</v>
      </c>
      <c r="L7" s="4">
        <v>1.8199000000000001</v>
      </c>
      <c r="M7" s="4">
        <v>1.99</v>
      </c>
      <c r="N7" s="4">
        <v>2.1865000000000001</v>
      </c>
      <c r="O7" s="4">
        <v>2.4028</v>
      </c>
      <c r="P7" s="4">
        <v>2.3754</v>
      </c>
      <c r="Q7" s="4">
        <v>2.1939000000000002</v>
      </c>
      <c r="R7" s="4">
        <v>2.25</v>
      </c>
      <c r="S7" s="4">
        <v>2.2395999999999998</v>
      </c>
      <c r="T7" s="4">
        <v>2.2151000000000001</v>
      </c>
      <c r="U7" s="4">
        <v>2.1111309999999999</v>
      </c>
      <c r="V7" s="4">
        <v>2.1840230000000003</v>
      </c>
      <c r="W7" s="4">
        <v>1.9438510000000002</v>
      </c>
      <c r="X7" s="4">
        <v>1.8532760000000001</v>
      </c>
      <c r="Y7" s="4">
        <v>1.8476939999999997</v>
      </c>
      <c r="Z7" s="4">
        <v>1.9027699999999999</v>
      </c>
      <c r="AA7" s="4"/>
    </row>
    <row r="8" spans="1:27" s="3" customFormat="1" x14ac:dyDescent="0.15">
      <c r="A8" s="3" t="s">
        <v>9</v>
      </c>
      <c r="B8" s="3" t="s">
        <v>10</v>
      </c>
      <c r="C8" s="4">
        <v>25.083500000000001</v>
      </c>
      <c r="D8" s="4">
        <v>26.224</v>
      </c>
      <c r="E8" s="4">
        <v>24.810400000000001</v>
      </c>
      <c r="F8" s="4">
        <v>26.346400000000003</v>
      </c>
      <c r="G8" s="4">
        <v>26.033200000000001</v>
      </c>
      <c r="H8" s="4">
        <v>25.475900000000003</v>
      </c>
      <c r="I8" s="4">
        <v>25.965400000000002</v>
      </c>
      <c r="J8" s="4">
        <v>28.017299999999999</v>
      </c>
      <c r="K8" s="4">
        <v>28.255599999999998</v>
      </c>
      <c r="L8" s="4">
        <v>29.8355</v>
      </c>
      <c r="M8" s="4">
        <v>31.0518</v>
      </c>
      <c r="N8" s="4">
        <v>31.251300000000001</v>
      </c>
      <c r="O8" s="4">
        <v>25.986099999999997</v>
      </c>
      <c r="P8" s="4">
        <v>24.979400000000002</v>
      </c>
      <c r="Q8" s="4">
        <v>25.912299999999998</v>
      </c>
      <c r="R8" s="4">
        <v>25.719900000000003</v>
      </c>
      <c r="S8" s="4">
        <v>27.660400000000003</v>
      </c>
      <c r="T8" s="4">
        <v>30.734400000000001</v>
      </c>
      <c r="U8" s="4">
        <v>32.953209000000001</v>
      </c>
      <c r="V8" s="4">
        <v>34.085184999999996</v>
      </c>
      <c r="W8" s="4">
        <v>35.336017999999996</v>
      </c>
      <c r="X8" s="4">
        <v>35.324511000000001</v>
      </c>
      <c r="Y8" s="4">
        <v>33.756118000000001</v>
      </c>
      <c r="Z8" s="4">
        <v>34.723839999999996</v>
      </c>
      <c r="AA8" s="4"/>
    </row>
    <row r="9" spans="1:27" s="3" customFormat="1" x14ac:dyDescent="0.15">
      <c r="A9" s="3" t="s">
        <v>11</v>
      </c>
      <c r="B9" s="3" t="s">
        <v>12</v>
      </c>
      <c r="C9" s="4">
        <v>6.0685000000000002</v>
      </c>
      <c r="D9" s="4">
        <v>6.4946000000000002</v>
      </c>
      <c r="E9" s="4">
        <v>6.4911000000000003</v>
      </c>
      <c r="F9" s="4">
        <v>7.2991000000000001</v>
      </c>
      <c r="G9" s="4">
        <v>7.4866999999999999</v>
      </c>
      <c r="H9" s="4">
        <v>8.9292000000000016</v>
      </c>
      <c r="I9" s="4">
        <v>9.593</v>
      </c>
      <c r="J9" s="4">
        <v>10.514899999999999</v>
      </c>
      <c r="K9" s="4">
        <v>10.509499999999999</v>
      </c>
      <c r="L9" s="4">
        <v>11.450200000000001</v>
      </c>
      <c r="M9" s="4">
        <v>10.7751</v>
      </c>
      <c r="N9" s="4">
        <v>11.580299999999999</v>
      </c>
      <c r="O9" s="4">
        <v>12.396100000000001</v>
      </c>
      <c r="P9" s="4">
        <v>12.678600000000001</v>
      </c>
      <c r="Q9" s="4">
        <v>12.472</v>
      </c>
      <c r="R9" s="4">
        <v>13.934200000000001</v>
      </c>
      <c r="S9" s="4">
        <v>14.534700000000001</v>
      </c>
      <c r="T9" s="4">
        <v>14.2334</v>
      </c>
      <c r="U9" s="4">
        <v>14.284771000000001</v>
      </c>
      <c r="V9" s="4">
        <v>14.105827999999999</v>
      </c>
      <c r="W9" s="4">
        <v>14.134706</v>
      </c>
      <c r="X9" s="4">
        <v>14.225052999999999</v>
      </c>
      <c r="Y9" s="4">
        <v>15.053156000000001</v>
      </c>
      <c r="Z9" s="4">
        <v>15.194840000000001</v>
      </c>
      <c r="AA9" s="4"/>
    </row>
    <row r="10" spans="1:27" s="3" customFormat="1" x14ac:dyDescent="0.15">
      <c r="A10" s="3" t="s">
        <v>13</v>
      </c>
      <c r="B10" s="3" t="s">
        <v>14</v>
      </c>
      <c r="C10" s="4">
        <v>31.0671</v>
      </c>
      <c r="D10" s="4">
        <v>31.3887</v>
      </c>
      <c r="E10" s="4">
        <v>32.075600000000001</v>
      </c>
      <c r="F10" s="4">
        <v>33.944300000000005</v>
      </c>
      <c r="G10" s="4">
        <v>33.498800000000003</v>
      </c>
      <c r="H10" s="4">
        <v>34.268099999999997</v>
      </c>
      <c r="I10" s="4">
        <v>34.247900000000001</v>
      </c>
      <c r="J10" s="4">
        <v>36.064699999999995</v>
      </c>
      <c r="K10" s="4">
        <v>37.296399999999998</v>
      </c>
      <c r="L10" s="4">
        <v>38.841699999999996</v>
      </c>
      <c r="M10" s="4">
        <v>37.861699999999999</v>
      </c>
      <c r="N10" s="4">
        <v>37.143800000000006</v>
      </c>
      <c r="O10" s="4">
        <v>38.823099999999997</v>
      </c>
      <c r="P10" s="4">
        <v>38.476500000000001</v>
      </c>
      <c r="Q10" s="4">
        <v>37.878300000000003</v>
      </c>
      <c r="R10" s="4">
        <v>37.0471</v>
      </c>
      <c r="S10" s="4">
        <v>39.150800000000004</v>
      </c>
      <c r="T10" s="4">
        <v>39.956300000000006</v>
      </c>
      <c r="U10" s="4">
        <v>41.579118000000001</v>
      </c>
      <c r="V10" s="4">
        <v>42.825800000000001</v>
      </c>
      <c r="W10" s="4">
        <v>43.787281</v>
      </c>
      <c r="X10" s="4">
        <v>44.595019000000001</v>
      </c>
      <c r="Y10" s="4">
        <v>43.676991999999998</v>
      </c>
      <c r="Z10" s="4">
        <v>41.72372</v>
      </c>
      <c r="AA10" s="4"/>
    </row>
    <row r="11" spans="1:27" s="3" customFormat="1" x14ac:dyDescent="0.15">
      <c r="A11" s="3" t="s">
        <v>15</v>
      </c>
      <c r="B11" s="3" t="s">
        <v>16</v>
      </c>
      <c r="C11" s="4">
        <v>1.7880999999999998</v>
      </c>
      <c r="D11" s="4">
        <v>2.0810999999999997</v>
      </c>
      <c r="E11" s="4">
        <v>2.0879000000000003</v>
      </c>
      <c r="F11" s="4">
        <v>1.7530999999999999</v>
      </c>
      <c r="G11" s="4">
        <v>1.2495999999999998</v>
      </c>
      <c r="H11" s="4">
        <v>2.1995</v>
      </c>
      <c r="I11" s="4">
        <v>1.2270000000000001</v>
      </c>
      <c r="J11" s="4">
        <v>0.92850000000000021</v>
      </c>
      <c r="K11" s="4">
        <v>1.3212000000000002</v>
      </c>
      <c r="L11" s="4">
        <v>2.0236000000000001</v>
      </c>
      <c r="M11" s="4">
        <v>2.6980999999999997</v>
      </c>
      <c r="N11" s="4">
        <v>2.1678999999999999</v>
      </c>
      <c r="O11" s="4">
        <v>3.0168000000000004</v>
      </c>
      <c r="P11" s="4">
        <v>2.1412</v>
      </c>
      <c r="Q11" s="4">
        <v>1.5815999999999999</v>
      </c>
      <c r="R11" s="4">
        <v>1.8445</v>
      </c>
      <c r="S11" s="4">
        <v>2.2308000000000003</v>
      </c>
      <c r="T11" s="4">
        <v>2.5964999999999998</v>
      </c>
      <c r="U11" s="4">
        <v>2.4453860000000001</v>
      </c>
      <c r="V11" s="4">
        <v>2.2588059999999999</v>
      </c>
      <c r="W11" s="4">
        <v>2.6211250000000001</v>
      </c>
      <c r="X11" s="4">
        <v>2.6533329999999999</v>
      </c>
      <c r="Y11" s="4">
        <v>3.164771</v>
      </c>
      <c r="Z11" s="4">
        <v>5.0360100000000001</v>
      </c>
      <c r="AA11" s="4"/>
    </row>
    <row r="12" spans="1:27" s="3" customFormat="1" x14ac:dyDescent="0.15">
      <c r="A12" s="3" t="s">
        <v>17</v>
      </c>
      <c r="B12" s="3" t="s">
        <v>18</v>
      </c>
      <c r="C12" s="4">
        <v>29.8139</v>
      </c>
      <c r="D12" s="4">
        <v>30.179299999999998</v>
      </c>
      <c r="E12" s="4">
        <v>31.248799999999999</v>
      </c>
      <c r="F12" s="4">
        <v>32.635899999999999</v>
      </c>
      <c r="G12" s="4">
        <v>34.352599999999995</v>
      </c>
      <c r="H12" s="4">
        <v>36.927099999999996</v>
      </c>
      <c r="I12" s="4">
        <v>36.849599999999995</v>
      </c>
      <c r="J12" s="4">
        <v>35.871499999999997</v>
      </c>
      <c r="K12" s="4">
        <v>34.093000000000004</v>
      </c>
      <c r="L12" s="4">
        <v>34.765599999999999</v>
      </c>
      <c r="M12" s="4">
        <v>33.188900000000004</v>
      </c>
      <c r="N12" s="4">
        <v>33.332000000000001</v>
      </c>
      <c r="O12" s="4">
        <v>34.595399999999998</v>
      </c>
      <c r="P12" s="4">
        <v>33.710599999999999</v>
      </c>
      <c r="Q12" s="4">
        <v>29.3</v>
      </c>
      <c r="R12" s="4">
        <v>29.811400000000003</v>
      </c>
      <c r="S12" s="4">
        <v>30.391299999999998</v>
      </c>
      <c r="T12" s="4">
        <v>30.6191</v>
      </c>
      <c r="U12" s="4">
        <v>30.265650000000001</v>
      </c>
      <c r="V12" s="4">
        <v>30.529465000000002</v>
      </c>
      <c r="W12" s="4">
        <v>30.463625</v>
      </c>
      <c r="X12" s="4">
        <v>30.535906999999998</v>
      </c>
      <c r="Y12" s="4">
        <v>30.219125999999999</v>
      </c>
      <c r="Z12" s="4">
        <v>30.853249999999999</v>
      </c>
      <c r="AA12" s="4"/>
    </row>
    <row r="13" spans="1:27" s="3" customFormat="1" x14ac:dyDescent="0.15">
      <c r="A13" s="3" t="s">
        <v>19</v>
      </c>
      <c r="B13" s="3" t="s">
        <v>20</v>
      </c>
      <c r="C13" s="4">
        <v>13.051500000000001</v>
      </c>
      <c r="D13" s="4">
        <v>12.976000000000001</v>
      </c>
      <c r="E13" s="4">
        <v>13.2585</v>
      </c>
      <c r="F13" s="4">
        <v>13.6046</v>
      </c>
      <c r="G13" s="4">
        <v>14.165899999999999</v>
      </c>
      <c r="H13" s="4">
        <v>16.078499999999998</v>
      </c>
      <c r="I13" s="4">
        <v>15.7239</v>
      </c>
      <c r="J13" s="4">
        <v>15.689399999999999</v>
      </c>
      <c r="K13" s="4">
        <v>14.4152</v>
      </c>
      <c r="L13" s="4">
        <v>14.396100000000001</v>
      </c>
      <c r="M13" s="4">
        <v>13.307700000000001</v>
      </c>
      <c r="N13" s="4">
        <v>13.2049</v>
      </c>
      <c r="O13" s="4">
        <v>13.187700000000001</v>
      </c>
      <c r="P13" s="4">
        <v>12.3001</v>
      </c>
      <c r="Q13" s="4">
        <v>10.8132</v>
      </c>
      <c r="R13" s="4">
        <v>11.459899999999999</v>
      </c>
      <c r="S13" s="4">
        <v>11.059100000000001</v>
      </c>
      <c r="T13" s="4">
        <v>10.9909</v>
      </c>
      <c r="U13" s="4">
        <v>11.095227999999999</v>
      </c>
      <c r="V13" s="4">
        <v>11.123084</v>
      </c>
      <c r="W13" s="4">
        <v>11.497089000000001</v>
      </c>
      <c r="X13" s="4">
        <v>11.829528</v>
      </c>
      <c r="Y13" s="4">
        <v>12.194189</v>
      </c>
      <c r="Z13" s="4">
        <v>12.538459999999999</v>
      </c>
      <c r="AA13" s="4"/>
    </row>
    <row r="14" spans="1:27" s="3" customFormat="1" x14ac:dyDescent="0.15">
      <c r="A14" s="3" t="s">
        <v>21</v>
      </c>
      <c r="B14" s="3" t="s">
        <v>22</v>
      </c>
      <c r="C14" s="4">
        <v>7.3823999999999996</v>
      </c>
      <c r="D14" s="4">
        <v>7.5206</v>
      </c>
      <c r="E14" s="4">
        <v>7.8221999999999996</v>
      </c>
      <c r="F14" s="4">
        <v>7.9546000000000001</v>
      </c>
      <c r="G14" s="4">
        <v>8.3865999999999996</v>
      </c>
      <c r="H14" s="4">
        <v>8.7263999999999999</v>
      </c>
      <c r="I14" s="4">
        <v>8.4122000000000003</v>
      </c>
      <c r="J14" s="4">
        <v>8.1119000000000003</v>
      </c>
      <c r="K14" s="4">
        <v>7.6074999999999999</v>
      </c>
      <c r="L14" s="4">
        <v>7.9409999999999998</v>
      </c>
      <c r="M14" s="4">
        <v>7.4628999999999994</v>
      </c>
      <c r="N14" s="4">
        <v>7.1886999999999999</v>
      </c>
      <c r="O14" s="4">
        <v>7.77</v>
      </c>
      <c r="P14" s="4">
        <v>7.7088999999999999</v>
      </c>
      <c r="Q14" s="4">
        <v>7.1506000000000007</v>
      </c>
      <c r="R14" s="4">
        <v>7.0771000000000006</v>
      </c>
      <c r="S14" s="4">
        <v>6.9504999999999999</v>
      </c>
      <c r="T14" s="4">
        <v>7.0893000000000006</v>
      </c>
      <c r="U14" s="4">
        <v>7.076835</v>
      </c>
      <c r="V14" s="4">
        <v>6.9197939999999996</v>
      </c>
      <c r="W14" s="4">
        <v>6.7919620000000007</v>
      </c>
      <c r="X14" s="4">
        <v>6.8711580000000003</v>
      </c>
      <c r="Y14" s="4">
        <v>6.6612209999999994</v>
      </c>
      <c r="Z14" s="4">
        <v>6.6060699999999999</v>
      </c>
      <c r="AA14" s="4"/>
    </row>
    <row r="15" spans="1:27" s="3" customFormat="1" x14ac:dyDescent="0.15">
      <c r="A15" s="3" t="s">
        <v>23</v>
      </c>
      <c r="B15" s="3" t="s">
        <v>24</v>
      </c>
      <c r="C15" s="4">
        <v>9.3800000000000008</v>
      </c>
      <c r="D15" s="4">
        <v>9.6827999999999985</v>
      </c>
      <c r="E15" s="4">
        <v>10.168100000000001</v>
      </c>
      <c r="F15" s="4">
        <v>11.076700000000001</v>
      </c>
      <c r="G15" s="4">
        <v>11.8002</v>
      </c>
      <c r="H15" s="4">
        <v>12.122200000000001</v>
      </c>
      <c r="I15" s="4">
        <v>12.7135</v>
      </c>
      <c r="J15" s="4">
        <v>12.0703</v>
      </c>
      <c r="K15" s="4">
        <v>12.070399999999999</v>
      </c>
      <c r="L15" s="4">
        <v>12.428600000000001</v>
      </c>
      <c r="M15" s="4">
        <v>12.418299999999999</v>
      </c>
      <c r="N15" s="4">
        <v>12.938499999999999</v>
      </c>
      <c r="O15" s="4">
        <v>13.637700000000001</v>
      </c>
      <c r="P15" s="4">
        <v>13.701600000000001</v>
      </c>
      <c r="Q15" s="4">
        <v>11.3361</v>
      </c>
      <c r="R15" s="4">
        <v>11.2745</v>
      </c>
      <c r="S15" s="4">
        <v>12.3818</v>
      </c>
      <c r="T15" s="4">
        <v>12.5389</v>
      </c>
      <c r="U15" s="4">
        <v>12.093586</v>
      </c>
      <c r="V15" s="4">
        <v>12.486587</v>
      </c>
      <c r="W15" s="4">
        <v>12.174574</v>
      </c>
      <c r="X15" s="4">
        <v>11.835220999999999</v>
      </c>
      <c r="Y15" s="4">
        <v>11.363715000000001</v>
      </c>
      <c r="Z15" s="4">
        <v>11.70871</v>
      </c>
      <c r="AA15" s="4"/>
    </row>
    <row r="16" spans="1:27" s="3" customFormat="1" x14ac:dyDescent="0.15">
      <c r="A16" s="3" t="s">
        <v>25</v>
      </c>
      <c r="B16" s="3" t="s">
        <v>26</v>
      </c>
      <c r="C16" s="4">
        <v>18.582999999999998</v>
      </c>
      <c r="D16" s="4">
        <v>19.067299999999999</v>
      </c>
      <c r="E16" s="4">
        <v>21.399799999999999</v>
      </c>
      <c r="F16" s="4">
        <v>23.001000000000001</v>
      </c>
      <c r="G16" s="4">
        <v>24.4788</v>
      </c>
      <c r="H16" s="4">
        <v>25.210099999999997</v>
      </c>
      <c r="I16" s="4">
        <v>26.091799999999999</v>
      </c>
      <c r="J16" s="4">
        <v>27.380700000000001</v>
      </c>
      <c r="K16" s="4">
        <v>26.348800000000001</v>
      </c>
      <c r="L16" s="4">
        <v>26.0243</v>
      </c>
      <c r="M16" s="4">
        <v>26.509</v>
      </c>
      <c r="N16" s="4">
        <v>26.547499999999999</v>
      </c>
      <c r="O16" s="4">
        <v>26.914400000000001</v>
      </c>
      <c r="P16" s="4">
        <v>26.5318</v>
      </c>
      <c r="Q16" s="4">
        <v>23.5364</v>
      </c>
      <c r="R16" s="4">
        <v>25.716000000000001</v>
      </c>
      <c r="S16" s="4">
        <v>24.536300000000001</v>
      </c>
      <c r="T16" s="4">
        <v>26.104099999999999</v>
      </c>
      <c r="U16" s="4">
        <v>26.358578000000001</v>
      </c>
      <c r="V16" s="4">
        <v>27.034530999999998</v>
      </c>
      <c r="W16" s="4">
        <v>29.917016</v>
      </c>
      <c r="X16" s="4">
        <v>30.154095000000002</v>
      </c>
      <c r="Y16" s="4">
        <v>28.870428</v>
      </c>
      <c r="Z16" s="4">
        <v>27.703229999999998</v>
      </c>
      <c r="AA16" s="4"/>
    </row>
    <row r="17" spans="1:27" s="3" customFormat="1" x14ac:dyDescent="0.15">
      <c r="A17" s="3" t="s">
        <v>27</v>
      </c>
      <c r="B17" s="3" t="s">
        <v>28</v>
      </c>
      <c r="C17" s="4">
        <v>100.063</v>
      </c>
      <c r="D17" s="4">
        <v>98.568799999999996</v>
      </c>
      <c r="E17" s="4">
        <v>102.8921</v>
      </c>
      <c r="F17" s="4">
        <v>106.9455</v>
      </c>
      <c r="G17" s="4">
        <v>108.77249999999999</v>
      </c>
      <c r="H17" s="4">
        <v>115.4579</v>
      </c>
      <c r="I17" s="4">
        <v>117.3993</v>
      </c>
      <c r="J17" s="4">
        <v>115.4623</v>
      </c>
      <c r="K17" s="4">
        <v>114.4581</v>
      </c>
      <c r="L17" s="4">
        <v>114.495</v>
      </c>
      <c r="M17" s="4">
        <v>116.0532</v>
      </c>
      <c r="N17" s="4">
        <v>117.54469999999999</v>
      </c>
      <c r="O17" s="4">
        <v>122.42389999999999</v>
      </c>
      <c r="P17" s="4">
        <v>120.3847</v>
      </c>
      <c r="Q17" s="4">
        <v>112.7685</v>
      </c>
      <c r="R17" s="4">
        <v>111.6374</v>
      </c>
      <c r="S17" s="4">
        <v>117.67910000000001</v>
      </c>
      <c r="T17" s="4">
        <v>117.1571</v>
      </c>
      <c r="U17" s="4">
        <v>118.572281</v>
      </c>
      <c r="V17" s="4">
        <v>118.356483</v>
      </c>
      <c r="W17" s="4">
        <v>122.588235</v>
      </c>
      <c r="X17" s="4">
        <v>121.797691</v>
      </c>
      <c r="Y17" s="4">
        <v>123.435017</v>
      </c>
      <c r="Z17" s="4">
        <v>123.07155</v>
      </c>
      <c r="AA17" s="4"/>
    </row>
    <row r="18" spans="1:27" s="3" customFormat="1" x14ac:dyDescent="0.15">
      <c r="A18" s="3" t="s">
        <v>29</v>
      </c>
      <c r="B18" s="3" t="s">
        <v>30</v>
      </c>
      <c r="C18" s="4">
        <v>9.3834999999999997</v>
      </c>
      <c r="D18" s="4">
        <v>8.7545000000000002</v>
      </c>
      <c r="E18" s="4">
        <v>8.6957000000000004</v>
      </c>
      <c r="F18" s="4">
        <v>8.5991</v>
      </c>
      <c r="G18" s="4">
        <v>8.2367999999999988</v>
      </c>
      <c r="H18" s="4">
        <v>8.0023999999999997</v>
      </c>
      <c r="I18" s="4">
        <v>7.9924999999999997</v>
      </c>
      <c r="J18" s="4">
        <v>7.8006000000000002</v>
      </c>
      <c r="K18" s="4">
        <v>7.6098999999999997</v>
      </c>
      <c r="L18" s="4">
        <v>7.0916999999999994</v>
      </c>
      <c r="M18" s="4">
        <v>6.5072999999999999</v>
      </c>
      <c r="N18" s="4">
        <v>6.1861000000000006</v>
      </c>
      <c r="O18" s="4">
        <v>6.3738999999999999</v>
      </c>
      <c r="P18" s="4">
        <v>6.0278</v>
      </c>
      <c r="Q18" s="4">
        <v>5.1263000000000005</v>
      </c>
      <c r="R18" s="4">
        <v>4.9356999999999998</v>
      </c>
      <c r="S18" s="4">
        <v>5.2656999999999998</v>
      </c>
      <c r="T18" s="4">
        <v>5.4528999999999996</v>
      </c>
      <c r="U18" s="4">
        <v>5.2737420000000004</v>
      </c>
      <c r="V18" s="4">
        <v>5.0477809999999996</v>
      </c>
      <c r="W18" s="4">
        <v>5.2462280000000003</v>
      </c>
      <c r="X18" s="4">
        <v>5.2306369999999998</v>
      </c>
      <c r="Y18" s="4">
        <v>4.9608599999999994</v>
      </c>
      <c r="Z18" s="4">
        <v>4.75692</v>
      </c>
      <c r="AA18" s="4"/>
    </row>
    <row r="19" spans="1:27" s="3" customFormat="1" x14ac:dyDescent="0.15">
      <c r="A19" s="3" t="s">
        <v>31</v>
      </c>
      <c r="B19" s="3" t="s">
        <v>32</v>
      </c>
      <c r="C19" s="4">
        <v>12.2965</v>
      </c>
      <c r="D19" s="4">
        <v>12.087299999999999</v>
      </c>
      <c r="E19" s="4">
        <v>12.4877</v>
      </c>
      <c r="F19" s="4">
        <v>12.959700000000002</v>
      </c>
      <c r="G19" s="4">
        <v>13.175000000000001</v>
      </c>
      <c r="H19" s="4">
        <v>13.8102</v>
      </c>
      <c r="I19" s="4">
        <v>14.1874</v>
      </c>
      <c r="J19" s="4">
        <v>14.089499999999999</v>
      </c>
      <c r="K19" s="4">
        <v>13.9658</v>
      </c>
      <c r="L19" s="4">
        <v>13.5822</v>
      </c>
      <c r="M19" s="4">
        <v>13.017100000000001</v>
      </c>
      <c r="N19" s="4">
        <v>12.653799999999999</v>
      </c>
      <c r="O19" s="4">
        <v>12.8992</v>
      </c>
      <c r="P19" s="4">
        <v>12.649299999999998</v>
      </c>
      <c r="Q19" s="4">
        <v>11.637600000000001</v>
      </c>
      <c r="R19" s="4">
        <v>10.9428</v>
      </c>
      <c r="S19" s="4">
        <v>11.623200000000001</v>
      </c>
      <c r="T19" s="4">
        <v>11.4903</v>
      </c>
      <c r="U19" s="4">
        <v>11.229896</v>
      </c>
      <c r="V19" s="4">
        <v>11.156261000000001</v>
      </c>
      <c r="W19" s="4">
        <v>11.091284999999999</v>
      </c>
      <c r="X19" s="4">
        <v>11.227015999999999</v>
      </c>
      <c r="Y19" s="4">
        <v>11.502087</v>
      </c>
      <c r="Z19" s="4">
        <v>12.049770000000001</v>
      </c>
      <c r="AA19" s="4"/>
    </row>
    <row r="20" spans="1:27" s="3" customFormat="1" x14ac:dyDescent="0.15">
      <c r="A20" s="3" t="s">
        <v>33</v>
      </c>
      <c r="B20" s="3" t="s">
        <v>34</v>
      </c>
      <c r="C20" s="4">
        <v>12.991299999999999</v>
      </c>
      <c r="D20" s="4">
        <v>12.8773</v>
      </c>
      <c r="E20" s="4">
        <v>13.735700000000001</v>
      </c>
      <c r="F20" s="4">
        <v>13.991700000000002</v>
      </c>
      <c r="G20" s="4">
        <v>14.300700000000001</v>
      </c>
      <c r="H20" s="4">
        <v>14.6694</v>
      </c>
      <c r="I20" s="4">
        <v>14.0852</v>
      </c>
      <c r="J20" s="4">
        <v>12.8146</v>
      </c>
      <c r="K20" s="4">
        <v>12.728</v>
      </c>
      <c r="L20" s="4">
        <v>13.034000000000001</v>
      </c>
      <c r="M20" s="4">
        <v>13.740200000000002</v>
      </c>
      <c r="N20" s="4">
        <v>13.697899999999999</v>
      </c>
      <c r="O20" s="4">
        <v>14.644</v>
      </c>
      <c r="P20" s="4">
        <v>15.1729</v>
      </c>
      <c r="Q20" s="4">
        <v>14.744299999999999</v>
      </c>
      <c r="R20" s="4">
        <v>14.520700000000001</v>
      </c>
      <c r="S20" s="4">
        <v>15.800799999999999</v>
      </c>
      <c r="T20" s="4">
        <v>16.0017</v>
      </c>
      <c r="U20" s="4">
        <v>17.691470000000002</v>
      </c>
      <c r="V20" s="4">
        <v>18.203212999999998</v>
      </c>
      <c r="W20" s="4">
        <v>19.594912000000001</v>
      </c>
      <c r="X20" s="4">
        <v>18.949673999999998</v>
      </c>
      <c r="Y20" s="4">
        <v>19.982991999999999</v>
      </c>
      <c r="Z20" s="4">
        <v>19.270569999999999</v>
      </c>
      <c r="AA20" s="4"/>
    </row>
    <row r="21" spans="1:27" s="3" customFormat="1" x14ac:dyDescent="0.15">
      <c r="A21" s="3" t="s">
        <v>35</v>
      </c>
      <c r="B21" s="3" t="s">
        <v>36</v>
      </c>
      <c r="C21" s="4">
        <v>7.4851000000000001</v>
      </c>
      <c r="D21" s="4">
        <v>7.8129999999999997</v>
      </c>
      <c r="E21" s="4">
        <v>8.1893999999999991</v>
      </c>
      <c r="F21" s="4">
        <v>8.4169</v>
      </c>
      <c r="G21" s="4">
        <v>8.8693999999999988</v>
      </c>
      <c r="H21" s="4">
        <v>9.9537000000000013</v>
      </c>
      <c r="I21" s="4">
        <v>11.1097</v>
      </c>
      <c r="J21" s="4">
        <v>11.4795</v>
      </c>
      <c r="K21" s="4">
        <v>12.211499999999999</v>
      </c>
      <c r="L21" s="4">
        <v>11.7858</v>
      </c>
      <c r="M21" s="4">
        <v>12.3439</v>
      </c>
      <c r="N21" s="4">
        <v>13.639899999999999</v>
      </c>
      <c r="O21" s="4">
        <v>13.1477</v>
      </c>
      <c r="P21" s="4">
        <v>12.3934</v>
      </c>
      <c r="Q21" s="4">
        <v>11.9359</v>
      </c>
      <c r="R21" s="4">
        <v>11.776399999999999</v>
      </c>
      <c r="S21" s="4">
        <v>11.979700000000001</v>
      </c>
      <c r="T21" s="4">
        <v>11.782500000000001</v>
      </c>
      <c r="U21" s="4">
        <v>12.002822</v>
      </c>
      <c r="V21" s="4">
        <v>11.517985000000001</v>
      </c>
      <c r="W21" s="4">
        <v>12.412107000000001</v>
      </c>
      <c r="X21" s="4">
        <v>12.513268</v>
      </c>
      <c r="Y21" s="4">
        <v>12.591749999999999</v>
      </c>
      <c r="Z21" s="4">
        <v>12.36769</v>
      </c>
      <c r="AA21" s="4"/>
    </row>
    <row r="22" spans="1:27" s="3" customFormat="1" x14ac:dyDescent="0.15">
      <c r="A22" s="3" t="s">
        <v>37</v>
      </c>
      <c r="B22" s="3" t="s">
        <v>38</v>
      </c>
      <c r="C22" s="4">
        <v>18.006700000000002</v>
      </c>
      <c r="D22" s="4">
        <v>17.280799999999999</v>
      </c>
      <c r="E22" s="4">
        <v>18.031299999999998</v>
      </c>
      <c r="F22" s="4">
        <v>18.9847</v>
      </c>
      <c r="G22" s="4">
        <v>19.358000000000001</v>
      </c>
      <c r="H22" s="4">
        <v>20.006700000000002</v>
      </c>
      <c r="I22" s="4">
        <v>21.0076</v>
      </c>
      <c r="J22" s="4">
        <v>21.399799999999999</v>
      </c>
      <c r="K22" s="4">
        <v>21.937799999999999</v>
      </c>
      <c r="L22" s="4">
        <v>21.590700000000002</v>
      </c>
      <c r="M22" s="4">
        <v>21.6022</v>
      </c>
      <c r="N22" s="4">
        <v>21.781200000000002</v>
      </c>
      <c r="O22" s="4">
        <v>22.553000000000001</v>
      </c>
      <c r="P22" s="4">
        <v>21.2285</v>
      </c>
      <c r="Q22" s="4">
        <v>19.153700000000001</v>
      </c>
      <c r="R22" s="4">
        <v>18.0534</v>
      </c>
      <c r="S22" s="4">
        <v>19.0303</v>
      </c>
      <c r="T22" s="4">
        <v>18.761700000000001</v>
      </c>
      <c r="U22" s="4">
        <v>18.599247999999999</v>
      </c>
      <c r="V22" s="4">
        <v>18.523551999999999</v>
      </c>
      <c r="W22" s="4">
        <v>18.930008999999998</v>
      </c>
      <c r="X22" s="4">
        <v>19.058554000000001</v>
      </c>
      <c r="Y22" s="4">
        <v>19.032598999999998</v>
      </c>
      <c r="Z22" s="4">
        <v>18.688959999999998</v>
      </c>
      <c r="AA22" s="4"/>
    </row>
    <row r="23" spans="1:27" s="3" customFormat="1" x14ac:dyDescent="0.15">
      <c r="A23" s="3" t="s">
        <v>39</v>
      </c>
      <c r="B23" s="3" t="s">
        <v>40</v>
      </c>
      <c r="C23" s="4">
        <v>21.235599999999998</v>
      </c>
      <c r="D23" s="4">
        <v>20.845800000000001</v>
      </c>
      <c r="E23" s="4">
        <v>21.693200000000001</v>
      </c>
      <c r="F23" s="4">
        <v>22.7166</v>
      </c>
      <c r="G23" s="4">
        <v>22.642900000000001</v>
      </c>
      <c r="H23" s="4">
        <v>25.263099999999998</v>
      </c>
      <c r="I23" s="4">
        <v>24.8581</v>
      </c>
      <c r="J23" s="4">
        <v>24.075099999999999</v>
      </c>
      <c r="K23" s="4">
        <v>23.3689</v>
      </c>
      <c r="L23" s="4">
        <v>24.535700000000002</v>
      </c>
      <c r="M23" s="4">
        <v>25.3809</v>
      </c>
      <c r="N23" s="4">
        <v>25.5686</v>
      </c>
      <c r="O23" s="4">
        <v>27.658999999999999</v>
      </c>
      <c r="P23" s="4">
        <v>27.599299999999999</v>
      </c>
      <c r="Q23" s="4">
        <v>24.307200000000002</v>
      </c>
      <c r="R23" s="4">
        <v>25.2682</v>
      </c>
      <c r="S23" s="4">
        <v>26.8429</v>
      </c>
      <c r="T23" s="4">
        <v>25.5075</v>
      </c>
      <c r="U23" s="4">
        <v>25.697402999999998</v>
      </c>
      <c r="V23" s="4">
        <v>25.214587999999999</v>
      </c>
      <c r="W23" s="4">
        <v>25.862814999999998</v>
      </c>
      <c r="X23" s="4">
        <v>25.327415000000002</v>
      </c>
      <c r="Y23" s="4">
        <v>26.641833999999999</v>
      </c>
      <c r="Z23" s="4">
        <v>26.845830000000003</v>
      </c>
      <c r="AA23" s="4"/>
    </row>
    <row r="24" spans="1:27" s="3" customFormat="1" x14ac:dyDescent="0.15">
      <c r="A24" s="3" t="s">
        <v>41</v>
      </c>
      <c r="B24" s="3" t="s">
        <v>42</v>
      </c>
      <c r="C24" s="4">
        <v>18.664400000000001</v>
      </c>
      <c r="D24" s="4">
        <v>18.9102</v>
      </c>
      <c r="E24" s="4">
        <v>20.059200000000001</v>
      </c>
      <c r="F24" s="4">
        <v>21.276799999999998</v>
      </c>
      <c r="G24" s="4">
        <v>22.189799999999998</v>
      </c>
      <c r="H24" s="4">
        <v>23.752400000000002</v>
      </c>
      <c r="I24" s="4">
        <v>24.1587</v>
      </c>
      <c r="J24" s="4">
        <v>23.8032</v>
      </c>
      <c r="K24" s="4">
        <v>22.636299999999999</v>
      </c>
      <c r="L24" s="4">
        <v>22.875</v>
      </c>
      <c r="M24" s="4">
        <v>23.461500000000001</v>
      </c>
      <c r="N24" s="4">
        <v>24.017299999999999</v>
      </c>
      <c r="O24" s="4">
        <v>25.147200000000002</v>
      </c>
      <c r="P24" s="4">
        <v>25.313700000000001</v>
      </c>
      <c r="Q24" s="4">
        <v>25.863599999999998</v>
      </c>
      <c r="R24" s="4">
        <v>26.1402</v>
      </c>
      <c r="S24" s="4">
        <v>27.136500000000002</v>
      </c>
      <c r="T24" s="4">
        <v>28.160400000000003</v>
      </c>
      <c r="U24" s="4">
        <v>28.077698999999999</v>
      </c>
      <c r="V24" s="4">
        <v>28.693103000000001</v>
      </c>
      <c r="W24" s="4">
        <v>29.450877999999999</v>
      </c>
      <c r="X24" s="4">
        <v>29.491126000000001</v>
      </c>
      <c r="Y24" s="4">
        <v>28.722897</v>
      </c>
      <c r="Z24" s="4">
        <v>29.09169</v>
      </c>
      <c r="AA24" s="4"/>
    </row>
    <row r="25" spans="1:27" s="3" customFormat="1" x14ac:dyDescent="0.15">
      <c r="A25" s="3" t="s">
        <v>43</v>
      </c>
      <c r="B25" s="3" t="s">
        <v>44</v>
      </c>
      <c r="C25" s="4">
        <v>57.468838000000005</v>
      </c>
      <c r="D25" s="4">
        <v>55.574550000000002</v>
      </c>
      <c r="E25" s="4">
        <v>55.406199999999998</v>
      </c>
      <c r="F25" s="4">
        <v>56.179898000000001</v>
      </c>
      <c r="G25" s="4">
        <v>59.355917999999996</v>
      </c>
      <c r="H25" s="4">
        <v>64.400037999999995</v>
      </c>
      <c r="I25" s="4">
        <v>68.702051000000012</v>
      </c>
      <c r="J25" s="4">
        <v>71.600914000000003</v>
      </c>
      <c r="K25" s="4">
        <v>75.102972999999992</v>
      </c>
      <c r="L25" s="4">
        <v>80.824484999999996</v>
      </c>
      <c r="M25" s="4">
        <v>86.159077999999994</v>
      </c>
      <c r="N25" s="4">
        <v>94.645426999999998</v>
      </c>
      <c r="O25" s="4">
        <v>104.95429300000001</v>
      </c>
      <c r="P25" s="4">
        <v>113.56473600000001</v>
      </c>
      <c r="Q25" s="4">
        <v>108.815561</v>
      </c>
      <c r="R25" s="4">
        <v>108.113979</v>
      </c>
      <c r="S25" s="4">
        <v>111.63441</v>
      </c>
      <c r="T25" s="4">
        <v>109.623356</v>
      </c>
      <c r="U25" s="4">
        <v>111.92652199999999</v>
      </c>
      <c r="V25" s="4">
        <v>110.115753</v>
      </c>
      <c r="W25" s="4">
        <v>107.883853</v>
      </c>
      <c r="X25" s="4">
        <v>108.362345</v>
      </c>
      <c r="Y25" s="4">
        <v>114.865213</v>
      </c>
      <c r="Z25" s="4">
        <v>117.41482000000001</v>
      </c>
      <c r="AA25" s="4"/>
    </row>
    <row r="26" spans="1:27" s="3" customFormat="1" x14ac:dyDescent="0.15">
      <c r="A26" s="3" t="s">
        <v>45</v>
      </c>
      <c r="B26" s="3" t="s">
        <v>46</v>
      </c>
      <c r="C26" s="4">
        <v>554.25237199999992</v>
      </c>
      <c r="D26" s="4">
        <v>570.62208999999996</v>
      </c>
      <c r="E26" s="4">
        <v>593.73939300000006</v>
      </c>
      <c r="F26" s="4">
        <v>626.64928899999995</v>
      </c>
      <c r="G26" s="4">
        <v>655.74542000000008</v>
      </c>
      <c r="H26" s="4">
        <v>705.35089500000004</v>
      </c>
      <c r="I26" s="4">
        <v>743.30342299999995</v>
      </c>
      <c r="J26" s="4">
        <v>769.76848100000007</v>
      </c>
      <c r="K26" s="4">
        <v>797.00351499999999</v>
      </c>
      <c r="L26" s="4">
        <v>835.42715599999997</v>
      </c>
      <c r="M26" s="4">
        <v>870.41467799999998</v>
      </c>
      <c r="N26" s="4">
        <v>917.35540400000002</v>
      </c>
      <c r="O26" s="4">
        <v>972.08024399999999</v>
      </c>
      <c r="P26" s="4">
        <v>1006.707165</v>
      </c>
      <c r="Q26" s="4">
        <v>976.58747699999992</v>
      </c>
      <c r="R26" s="4">
        <v>1006.5641310000001</v>
      </c>
      <c r="S26" s="4">
        <v>1030.306014</v>
      </c>
      <c r="T26" s="4">
        <v>1044.2372620000001</v>
      </c>
      <c r="U26" s="4">
        <v>1055.5974699999999</v>
      </c>
      <c r="V26" s="4">
        <v>1072.5710300000001</v>
      </c>
      <c r="W26" s="4">
        <v>1099.9197320000001</v>
      </c>
      <c r="X26" s="4">
        <v>1125.2454319999999</v>
      </c>
      <c r="Y26" s="4">
        <v>1153.7949920000001</v>
      </c>
      <c r="Z26" s="4">
        <v>1187.65751</v>
      </c>
      <c r="AA26" s="4"/>
    </row>
    <row r="27" spans="1:27" s="3" customFormat="1" x14ac:dyDescent="0.15">
      <c r="A27" s="3" t="s">
        <v>47</v>
      </c>
      <c r="B27" s="3" t="s">
        <v>48</v>
      </c>
      <c r="C27" s="4">
        <v>198.04167100000001</v>
      </c>
      <c r="D27" s="4">
        <v>198.526163</v>
      </c>
      <c r="E27" s="4">
        <v>206.951134</v>
      </c>
      <c r="F27" s="4">
        <v>219.48545999999999</v>
      </c>
      <c r="G27" s="4">
        <v>226.74162699999999</v>
      </c>
      <c r="H27" s="4">
        <v>238.810633</v>
      </c>
      <c r="I27" s="4">
        <v>254.46242800000002</v>
      </c>
      <c r="J27" s="4">
        <v>263.568288</v>
      </c>
      <c r="K27" s="4">
        <v>274.62295899999998</v>
      </c>
      <c r="L27" s="4">
        <v>282.209721</v>
      </c>
      <c r="M27" s="4">
        <v>287.676445</v>
      </c>
      <c r="N27" s="4">
        <v>294.24914000000001</v>
      </c>
      <c r="O27" s="4">
        <v>309.53083800000002</v>
      </c>
      <c r="P27" s="4">
        <v>324.431625</v>
      </c>
      <c r="Q27" s="4">
        <v>315.81644699999998</v>
      </c>
      <c r="R27" s="4">
        <v>319.88770099999999</v>
      </c>
      <c r="S27" s="4">
        <v>327.26372700000002</v>
      </c>
      <c r="T27" s="4">
        <v>332.07688100000001</v>
      </c>
      <c r="U27" s="4">
        <v>333.35219900000004</v>
      </c>
      <c r="V27" s="4">
        <v>336.86556199999995</v>
      </c>
      <c r="W27" s="4">
        <v>348.572518</v>
      </c>
      <c r="X27" s="4">
        <v>354.38451700000002</v>
      </c>
      <c r="Y27" s="4">
        <v>365.28324599999996</v>
      </c>
      <c r="Z27" s="4">
        <v>371.84141999999997</v>
      </c>
      <c r="AA27" s="4"/>
    </row>
    <row r="28" spans="1:27" s="3" customFormat="1" x14ac:dyDescent="0.15">
      <c r="A28" s="3" t="s">
        <v>49</v>
      </c>
      <c r="B28" s="3" t="s">
        <v>50</v>
      </c>
      <c r="C28" s="4">
        <v>126.4824</v>
      </c>
      <c r="D28" s="4">
        <v>126.4641</v>
      </c>
      <c r="E28" s="4">
        <v>130.08169999999998</v>
      </c>
      <c r="F28" s="4">
        <v>136.79750000000001</v>
      </c>
      <c r="G28" s="4">
        <v>139.816</v>
      </c>
      <c r="H28" s="4">
        <v>147.54270000000002</v>
      </c>
      <c r="I28" s="4">
        <v>158.99260000000001</v>
      </c>
      <c r="J28" s="4">
        <v>163.4143</v>
      </c>
      <c r="K28" s="4">
        <v>172.1593</v>
      </c>
      <c r="L28" s="4">
        <v>174.95520000000002</v>
      </c>
      <c r="M28" s="4">
        <v>176.239</v>
      </c>
      <c r="N28" s="4">
        <v>179.13129999999998</v>
      </c>
      <c r="O28" s="4">
        <v>186.31189999999998</v>
      </c>
      <c r="P28" s="4">
        <v>197.6772</v>
      </c>
      <c r="Q28" s="4">
        <v>192.2604</v>
      </c>
      <c r="R28" s="4">
        <v>189.61539999999999</v>
      </c>
      <c r="S28" s="4">
        <v>194.67910000000001</v>
      </c>
      <c r="T28" s="4">
        <v>197.1275</v>
      </c>
      <c r="U28" s="4">
        <v>197.47980900000002</v>
      </c>
      <c r="V28" s="4">
        <v>198.270906</v>
      </c>
      <c r="W28" s="4">
        <v>205.73093400000002</v>
      </c>
      <c r="X28" s="4">
        <v>207.996253</v>
      </c>
      <c r="Y28" s="4">
        <v>213.21156200000001</v>
      </c>
      <c r="Z28" s="4">
        <v>216.19469000000001</v>
      </c>
      <c r="AA28" s="4"/>
    </row>
    <row r="29" spans="1:27" s="3" customFormat="1" x14ac:dyDescent="0.15">
      <c r="A29" s="3" t="s">
        <v>51</v>
      </c>
      <c r="B29" s="3" t="s">
        <v>52</v>
      </c>
      <c r="C29" s="4">
        <v>46.073</v>
      </c>
      <c r="D29" s="4">
        <v>46.702599999999997</v>
      </c>
      <c r="E29" s="4">
        <v>50.2136</v>
      </c>
      <c r="F29" s="4">
        <v>54.130499999999998</v>
      </c>
      <c r="G29" s="4">
        <v>56.5062</v>
      </c>
      <c r="H29" s="4">
        <v>58.531599999999997</v>
      </c>
      <c r="I29" s="4">
        <v>61.956000000000003</v>
      </c>
      <c r="J29" s="4">
        <v>64.713999999999999</v>
      </c>
      <c r="K29" s="4">
        <v>65.923899999999989</v>
      </c>
      <c r="L29" s="4">
        <v>69.648600000000002</v>
      </c>
      <c r="M29" s="4">
        <v>71.685500000000005</v>
      </c>
      <c r="N29" s="4">
        <v>73.771299999999997</v>
      </c>
      <c r="O29" s="4">
        <v>79.073999999999998</v>
      </c>
      <c r="P29" s="4">
        <v>82.06280000000001</v>
      </c>
      <c r="Q29" s="4">
        <v>79.363600000000005</v>
      </c>
      <c r="R29" s="4">
        <v>83.049300000000002</v>
      </c>
      <c r="S29" s="4">
        <v>83.119900000000001</v>
      </c>
      <c r="T29" s="4">
        <v>84.709800000000001</v>
      </c>
      <c r="U29" s="4">
        <v>84.814526999999998</v>
      </c>
      <c r="V29" s="4">
        <v>87.696289000000007</v>
      </c>
      <c r="W29" s="4">
        <v>90.701763</v>
      </c>
      <c r="X29" s="4">
        <v>91.886786999999998</v>
      </c>
      <c r="Y29" s="4">
        <v>93.832323000000002</v>
      </c>
      <c r="Z29" s="4">
        <v>93.99342</v>
      </c>
      <c r="AA29" s="4"/>
    </row>
    <row r="30" spans="1:27" s="3" customFormat="1" x14ac:dyDescent="0.15">
      <c r="A30" s="3" t="s">
        <v>53</v>
      </c>
      <c r="B30" s="3" t="s">
        <v>54</v>
      </c>
      <c r="C30" s="4">
        <v>25.4863</v>
      </c>
      <c r="D30" s="4">
        <v>25.359500000000001</v>
      </c>
      <c r="E30" s="4">
        <v>26.655900000000003</v>
      </c>
      <c r="F30" s="4">
        <v>28.557500000000001</v>
      </c>
      <c r="G30" s="4">
        <v>30.419400000000003</v>
      </c>
      <c r="H30" s="4">
        <v>32.7363</v>
      </c>
      <c r="I30" s="4">
        <v>33.5139</v>
      </c>
      <c r="J30" s="4">
        <v>35.439900000000002</v>
      </c>
      <c r="K30" s="4">
        <v>36.5398</v>
      </c>
      <c r="L30" s="4">
        <v>37.606000000000002</v>
      </c>
      <c r="M30" s="4">
        <v>39.752000000000002</v>
      </c>
      <c r="N30" s="4">
        <v>41.346599999999995</v>
      </c>
      <c r="O30" s="4">
        <v>44.1449</v>
      </c>
      <c r="P30" s="4">
        <v>44.691600000000001</v>
      </c>
      <c r="Q30" s="4">
        <v>44.192399999999999</v>
      </c>
      <c r="R30" s="4">
        <v>47.222999999999999</v>
      </c>
      <c r="S30" s="4">
        <v>49.464700000000001</v>
      </c>
      <c r="T30" s="4">
        <v>50.239599999999996</v>
      </c>
      <c r="U30" s="4">
        <v>51.057862999999998</v>
      </c>
      <c r="V30" s="4">
        <v>50.898366000000003</v>
      </c>
      <c r="W30" s="4">
        <v>52.139821000000005</v>
      </c>
      <c r="X30" s="4">
        <v>54.501477000000001</v>
      </c>
      <c r="Y30" s="4">
        <v>58.239360999999995</v>
      </c>
      <c r="Z30" s="4">
        <v>61.653309999999998</v>
      </c>
      <c r="AA30" s="4"/>
    </row>
    <row r="31" spans="1:27" s="3" customFormat="1" x14ac:dyDescent="0.15">
      <c r="A31" s="3" t="s">
        <v>55</v>
      </c>
      <c r="B31" s="3" t="s">
        <v>56</v>
      </c>
      <c r="C31" s="4">
        <v>52.604714000000001</v>
      </c>
      <c r="D31" s="4">
        <v>54.792715999999999</v>
      </c>
      <c r="E31" s="4">
        <v>57.965660999999997</v>
      </c>
      <c r="F31" s="4">
        <v>61.861243000000002</v>
      </c>
      <c r="G31" s="4">
        <v>65.940387000000001</v>
      </c>
      <c r="H31" s="4">
        <v>68.411303000000004</v>
      </c>
      <c r="I31" s="4">
        <v>73.787793000000008</v>
      </c>
      <c r="J31" s="4">
        <v>78.971509000000012</v>
      </c>
      <c r="K31" s="4">
        <v>80.055890000000005</v>
      </c>
      <c r="L31" s="4">
        <v>83.645555999999999</v>
      </c>
      <c r="M31" s="4">
        <v>84.667661999999993</v>
      </c>
      <c r="N31" s="4">
        <v>88.460017999999991</v>
      </c>
      <c r="O31" s="4">
        <v>91.576284000000001</v>
      </c>
      <c r="P31" s="4">
        <v>93.95917</v>
      </c>
      <c r="Q31" s="4">
        <v>91.748751999999996</v>
      </c>
      <c r="R31" s="4">
        <v>92.297395999999992</v>
      </c>
      <c r="S31" s="4">
        <v>93.435763999999992</v>
      </c>
      <c r="T31" s="4">
        <v>93.556619999999995</v>
      </c>
      <c r="U31" s="4">
        <v>93.100546000000008</v>
      </c>
      <c r="V31" s="4">
        <v>94.375948000000008</v>
      </c>
      <c r="W31" s="4">
        <v>98.03813000000001</v>
      </c>
      <c r="X31" s="4">
        <v>102.01989200000001</v>
      </c>
      <c r="Y31" s="4">
        <v>106.74211</v>
      </c>
      <c r="Z31" s="4">
        <v>111.95872</v>
      </c>
      <c r="AA31" s="4"/>
    </row>
    <row r="32" spans="1:27" s="3" customFormat="1" x14ac:dyDescent="0.15">
      <c r="A32" s="3" t="s">
        <v>57</v>
      </c>
      <c r="B32" s="3" t="s">
        <v>58</v>
      </c>
      <c r="C32" s="4">
        <v>12.8568</v>
      </c>
      <c r="D32" s="4">
        <v>13.6753</v>
      </c>
      <c r="E32" s="4">
        <v>14.3932</v>
      </c>
      <c r="F32" s="4">
        <v>15.5558</v>
      </c>
      <c r="G32" s="4">
        <v>16.287800000000001</v>
      </c>
      <c r="H32" s="4">
        <v>17.317</v>
      </c>
      <c r="I32" s="4">
        <v>18.094799999999999</v>
      </c>
      <c r="J32" s="4">
        <v>18.353000000000002</v>
      </c>
      <c r="K32" s="4">
        <v>19.2789</v>
      </c>
      <c r="L32" s="4">
        <v>20.057299999999998</v>
      </c>
      <c r="M32" s="4">
        <v>20.238599999999998</v>
      </c>
      <c r="N32" s="4">
        <v>20.841200000000001</v>
      </c>
      <c r="O32" s="4">
        <v>20.798400000000001</v>
      </c>
      <c r="P32" s="4">
        <v>20.827599999999997</v>
      </c>
      <c r="Q32" s="4">
        <v>20.479500000000002</v>
      </c>
      <c r="R32" s="4">
        <v>21.3064</v>
      </c>
      <c r="S32" s="4">
        <v>22.378900000000002</v>
      </c>
      <c r="T32" s="4">
        <v>22.530799999999999</v>
      </c>
      <c r="U32" s="4">
        <v>22.676024000000002</v>
      </c>
      <c r="V32" s="4">
        <v>23.408150000000003</v>
      </c>
      <c r="W32" s="4">
        <v>23.87209</v>
      </c>
      <c r="X32" s="4">
        <v>24.501643000000001</v>
      </c>
      <c r="Y32" s="4">
        <v>25.444598000000003</v>
      </c>
      <c r="Z32" s="4">
        <v>25.562000000000001</v>
      </c>
      <c r="AA32" s="4"/>
    </row>
    <row r="33" spans="1:27" s="3" customFormat="1" x14ac:dyDescent="0.15">
      <c r="A33" s="3" t="s">
        <v>59</v>
      </c>
      <c r="B33" s="3" t="s">
        <v>60</v>
      </c>
      <c r="C33" s="4">
        <v>19.0441</v>
      </c>
      <c r="D33" s="4">
        <v>19.282900000000001</v>
      </c>
      <c r="E33" s="4">
        <v>20.414000000000001</v>
      </c>
      <c r="F33" s="4">
        <v>20.8369</v>
      </c>
      <c r="G33" s="4">
        <v>21.961500000000001</v>
      </c>
      <c r="H33" s="4">
        <v>21.024000000000001</v>
      </c>
      <c r="I33" s="4">
        <v>23.488799999999998</v>
      </c>
      <c r="J33" s="4">
        <v>27.953099999999999</v>
      </c>
      <c r="K33" s="4">
        <v>28.221299999999999</v>
      </c>
      <c r="L33" s="4">
        <v>29.951000000000001</v>
      </c>
      <c r="M33" s="4">
        <v>30.0703</v>
      </c>
      <c r="N33" s="4">
        <v>30.2242</v>
      </c>
      <c r="O33" s="4">
        <v>31.034500000000001</v>
      </c>
      <c r="P33" s="4">
        <v>31.722200000000001</v>
      </c>
      <c r="Q33" s="4">
        <v>31.59</v>
      </c>
      <c r="R33" s="4">
        <v>30.226800000000001</v>
      </c>
      <c r="S33" s="4">
        <v>29.079499999999999</v>
      </c>
      <c r="T33" s="4">
        <v>27.395</v>
      </c>
      <c r="U33" s="4">
        <v>26.183577</v>
      </c>
      <c r="V33" s="4">
        <v>24.141013999999998</v>
      </c>
      <c r="W33" s="4">
        <v>24.853535000000001</v>
      </c>
      <c r="X33" s="4">
        <v>24.647239000000003</v>
      </c>
      <c r="Y33" s="4">
        <v>24.170465</v>
      </c>
      <c r="Z33" s="4">
        <v>24.930759999999999</v>
      </c>
      <c r="AA33" s="4"/>
    </row>
    <row r="34" spans="1:27" s="3" customFormat="1" x14ac:dyDescent="0.15">
      <c r="A34" s="3" t="s">
        <v>61</v>
      </c>
      <c r="B34" s="3" t="s">
        <v>62</v>
      </c>
      <c r="C34" s="4">
        <v>20.703900000000001</v>
      </c>
      <c r="D34" s="4">
        <v>21.834499999999998</v>
      </c>
      <c r="E34" s="4">
        <v>23.1584</v>
      </c>
      <c r="F34" s="4">
        <v>25.468599999999999</v>
      </c>
      <c r="G34" s="4">
        <v>27.691099999999999</v>
      </c>
      <c r="H34" s="4">
        <v>30.0703</v>
      </c>
      <c r="I34" s="4">
        <v>32.2042</v>
      </c>
      <c r="J34" s="4">
        <v>32.665500000000002</v>
      </c>
      <c r="K34" s="4">
        <v>32.555700000000002</v>
      </c>
      <c r="L34" s="4">
        <v>33.6372</v>
      </c>
      <c r="M34" s="4">
        <v>34.358800000000002</v>
      </c>
      <c r="N34" s="4">
        <v>37.394599999999997</v>
      </c>
      <c r="O34" s="4">
        <v>39.743400000000001</v>
      </c>
      <c r="P34" s="4">
        <v>41.409399999999998</v>
      </c>
      <c r="Q34" s="4">
        <v>39.679199999999994</v>
      </c>
      <c r="R34" s="4">
        <v>40.764199999999995</v>
      </c>
      <c r="S34" s="4">
        <v>41.9773</v>
      </c>
      <c r="T34" s="4">
        <v>43.630800000000001</v>
      </c>
      <c r="U34" s="4">
        <v>44.240946000000001</v>
      </c>
      <c r="V34" s="4">
        <v>46.826785000000001</v>
      </c>
      <c r="W34" s="4">
        <v>49.312504999999994</v>
      </c>
      <c r="X34" s="4">
        <v>52.871010000000005</v>
      </c>
      <c r="Y34" s="4">
        <v>57.127046999999997</v>
      </c>
      <c r="Z34" s="4">
        <v>61.465969999999999</v>
      </c>
      <c r="AA34" s="4"/>
    </row>
    <row r="35" spans="1:27" s="3" customFormat="1" x14ac:dyDescent="0.15">
      <c r="A35" s="3" t="s">
        <v>63</v>
      </c>
      <c r="B35" s="3" t="s">
        <v>64</v>
      </c>
      <c r="C35" s="4">
        <v>43.778163999999997</v>
      </c>
      <c r="D35" s="4">
        <v>44.637123000000003</v>
      </c>
      <c r="E35" s="4">
        <v>43.933768999999998</v>
      </c>
      <c r="F35" s="4">
        <v>44.255262999999999</v>
      </c>
      <c r="G35" s="4">
        <v>47.615618999999995</v>
      </c>
      <c r="H35" s="4">
        <v>54.425035000000001</v>
      </c>
      <c r="I35" s="4">
        <v>51.106752</v>
      </c>
      <c r="J35" s="4">
        <v>52.564415999999994</v>
      </c>
      <c r="K35" s="4">
        <v>52.926300000000005</v>
      </c>
      <c r="L35" s="4">
        <v>57.224074000000002</v>
      </c>
      <c r="M35" s="4">
        <v>60.118432999999996</v>
      </c>
      <c r="N35" s="4">
        <v>63.704553999999995</v>
      </c>
      <c r="O35" s="4">
        <v>66.987549000000001</v>
      </c>
      <c r="P35" s="4">
        <v>63.881237999999996</v>
      </c>
      <c r="Q35" s="4">
        <v>69.146867</v>
      </c>
      <c r="R35" s="4">
        <v>81.573001999999988</v>
      </c>
      <c r="S35" s="4">
        <v>78.798342999999988</v>
      </c>
      <c r="T35" s="4">
        <v>79.364331000000007</v>
      </c>
      <c r="U35" s="4">
        <v>83.950707999999992</v>
      </c>
      <c r="V35" s="4">
        <v>86.922708</v>
      </c>
      <c r="W35" s="4">
        <v>87.554695000000009</v>
      </c>
      <c r="X35" s="4">
        <v>86.04114100000001</v>
      </c>
      <c r="Y35" s="4">
        <v>78.584695000000011</v>
      </c>
      <c r="Z35" s="4">
        <v>80.638120000000001</v>
      </c>
      <c r="AA35" s="4"/>
    </row>
    <row r="36" spans="1:27" s="3" customFormat="1" x14ac:dyDescent="0.15">
      <c r="A36" s="3" t="s">
        <v>65</v>
      </c>
      <c r="B36" s="3" t="s">
        <v>66</v>
      </c>
      <c r="C36" s="4">
        <v>115.111288</v>
      </c>
      <c r="D36" s="4">
        <v>120.979956</v>
      </c>
      <c r="E36" s="4">
        <v>127.13085700000001</v>
      </c>
      <c r="F36" s="4">
        <v>131.930677</v>
      </c>
      <c r="G36" s="4">
        <v>134.69681400000002</v>
      </c>
      <c r="H36" s="4">
        <v>146.604803</v>
      </c>
      <c r="I36" s="4">
        <v>156.027378</v>
      </c>
      <c r="J36" s="4">
        <v>158.924846</v>
      </c>
      <c r="K36" s="4">
        <v>166.384794</v>
      </c>
      <c r="L36" s="4">
        <v>179.64617800000002</v>
      </c>
      <c r="M36" s="4">
        <v>193.36819299999999</v>
      </c>
      <c r="N36" s="4">
        <v>209.654302</v>
      </c>
      <c r="O36" s="4">
        <v>225.44387499999999</v>
      </c>
      <c r="P36" s="4">
        <v>235.309057</v>
      </c>
      <c r="Q36" s="4">
        <v>225.61600700000002</v>
      </c>
      <c r="R36" s="4">
        <v>227.560723</v>
      </c>
      <c r="S36" s="4">
        <v>233.508804</v>
      </c>
      <c r="T36" s="4">
        <v>239.19783799999999</v>
      </c>
      <c r="U36" s="4">
        <v>242.378624</v>
      </c>
      <c r="V36" s="4">
        <v>245.92055199999999</v>
      </c>
      <c r="W36" s="4">
        <v>250.513364</v>
      </c>
      <c r="X36" s="4">
        <v>257.24199900000002</v>
      </c>
      <c r="Y36" s="4">
        <v>264.07239399999997</v>
      </c>
      <c r="Z36" s="4">
        <v>269.91215</v>
      </c>
      <c r="AA36" s="4"/>
    </row>
    <row r="37" spans="1:27" s="3" customFormat="1" x14ac:dyDescent="0.15">
      <c r="A37" s="3" t="s">
        <v>67</v>
      </c>
      <c r="B37" s="3" t="s">
        <v>68</v>
      </c>
      <c r="C37" s="4">
        <v>116.619913</v>
      </c>
      <c r="D37" s="4">
        <v>121.68136199999999</v>
      </c>
      <c r="E37" s="4">
        <v>125.830016</v>
      </c>
      <c r="F37" s="4">
        <v>134.587436</v>
      </c>
      <c r="G37" s="4">
        <v>144.51077799999999</v>
      </c>
      <c r="H37" s="4">
        <v>158.71848900000001</v>
      </c>
      <c r="I37" s="4">
        <v>167.394486</v>
      </c>
      <c r="J37" s="4">
        <v>172.80193299999999</v>
      </c>
      <c r="K37" s="4">
        <v>178.49630400000001</v>
      </c>
      <c r="L37" s="4">
        <v>186.092929</v>
      </c>
      <c r="M37" s="4">
        <v>196.33338000000001</v>
      </c>
      <c r="N37" s="4">
        <v>210.816056</v>
      </c>
      <c r="O37" s="4">
        <v>225.71446700000001</v>
      </c>
      <c r="P37" s="4">
        <v>235.746692</v>
      </c>
      <c r="Q37" s="4">
        <v>220.89020600000001</v>
      </c>
      <c r="R37" s="4">
        <v>230.391085</v>
      </c>
      <c r="S37" s="4">
        <v>242.10450700000001</v>
      </c>
      <c r="T37" s="4">
        <v>243.74276800000001</v>
      </c>
      <c r="U37" s="4">
        <v>245.287071</v>
      </c>
      <c r="V37" s="4">
        <v>250.22551000000001</v>
      </c>
      <c r="W37" s="4">
        <v>257.11808500000001</v>
      </c>
      <c r="X37" s="4">
        <v>266.69810200000001</v>
      </c>
      <c r="Y37" s="4">
        <v>278.661609</v>
      </c>
      <c r="Z37" s="4">
        <v>292.89365999999995</v>
      </c>
      <c r="AA37" s="4"/>
    </row>
    <row r="38" spans="1:27" s="3" customFormat="1" x14ac:dyDescent="0.15">
      <c r="A38" s="3" t="s">
        <v>69</v>
      </c>
      <c r="B38" s="3" t="s">
        <v>70</v>
      </c>
      <c r="C38" s="4">
        <v>35.194600000000001</v>
      </c>
      <c r="D38" s="4">
        <v>36.855499999999999</v>
      </c>
      <c r="E38" s="4">
        <v>39.279499999999999</v>
      </c>
      <c r="F38" s="4">
        <v>42.889000000000003</v>
      </c>
      <c r="G38" s="4">
        <v>46.150199999999998</v>
      </c>
      <c r="H38" s="4">
        <v>50.410599999999995</v>
      </c>
      <c r="I38" s="4">
        <v>55.543399999999998</v>
      </c>
      <c r="J38" s="4">
        <v>59.333599999999997</v>
      </c>
      <c r="K38" s="4">
        <v>63.977599999999995</v>
      </c>
      <c r="L38" s="4">
        <v>68.565100000000001</v>
      </c>
      <c r="M38" s="4">
        <v>73.569600000000008</v>
      </c>
      <c r="N38" s="4">
        <v>80.663300000000007</v>
      </c>
      <c r="O38" s="4">
        <v>86.710800000000006</v>
      </c>
      <c r="P38" s="4">
        <v>92.327799999999996</v>
      </c>
      <c r="Q38" s="4">
        <v>87.571799999999996</v>
      </c>
      <c r="R38" s="4">
        <v>91.685100000000006</v>
      </c>
      <c r="S38" s="4">
        <v>96.650499999999994</v>
      </c>
      <c r="T38" s="4">
        <v>97.938299999999998</v>
      </c>
      <c r="U38" s="4">
        <v>98.904533000000001</v>
      </c>
      <c r="V38" s="4">
        <v>100.60877599999999</v>
      </c>
      <c r="W38" s="4">
        <v>103.77797699999999</v>
      </c>
      <c r="X38" s="4">
        <v>106.984178</v>
      </c>
      <c r="Y38" s="4">
        <v>110.95473</v>
      </c>
      <c r="Z38" s="4">
        <v>116.33319999999999</v>
      </c>
      <c r="AA38" s="4"/>
    </row>
    <row r="39" spans="1:27" s="3" customFormat="1" x14ac:dyDescent="0.15">
      <c r="A39" s="3" t="s">
        <v>71</v>
      </c>
      <c r="B39" s="3" t="s">
        <v>72</v>
      </c>
      <c r="C39" s="4">
        <v>21.415500000000002</v>
      </c>
      <c r="D39" s="4">
        <v>22.486099999999997</v>
      </c>
      <c r="E39" s="4">
        <v>22.141200000000001</v>
      </c>
      <c r="F39" s="4">
        <v>22.171200000000002</v>
      </c>
      <c r="G39" s="4">
        <v>22.9085</v>
      </c>
      <c r="H39" s="4">
        <v>22.7285</v>
      </c>
      <c r="I39" s="4">
        <v>22.5746</v>
      </c>
      <c r="J39" s="4">
        <v>23.2804</v>
      </c>
      <c r="K39" s="4">
        <v>23.5364</v>
      </c>
      <c r="L39" s="4">
        <v>24.191099999999999</v>
      </c>
      <c r="M39" s="4">
        <v>24.4831</v>
      </c>
      <c r="N39" s="4">
        <v>25.457999999999998</v>
      </c>
      <c r="O39" s="4">
        <v>26.6523</v>
      </c>
      <c r="P39" s="4">
        <v>27.563200000000002</v>
      </c>
      <c r="Q39" s="4">
        <v>28.6723</v>
      </c>
      <c r="R39" s="4">
        <v>29.8278</v>
      </c>
      <c r="S39" s="4">
        <v>30.737299999999998</v>
      </c>
      <c r="T39" s="4">
        <v>31.503799999999998</v>
      </c>
      <c r="U39" s="4">
        <v>32.700329000000004</v>
      </c>
      <c r="V39" s="4">
        <v>33.550324999999994</v>
      </c>
      <c r="W39" s="4">
        <v>33.529394000000003</v>
      </c>
      <c r="X39" s="4">
        <v>34.150417000000004</v>
      </c>
      <c r="Y39" s="4">
        <v>36.056133000000003</v>
      </c>
      <c r="Z39" s="4">
        <v>37.332989999999995</v>
      </c>
      <c r="AA39" s="4"/>
    </row>
    <row r="40" spans="1:27" s="3" customFormat="1" x14ac:dyDescent="0.15">
      <c r="A40" s="3" t="s">
        <v>73</v>
      </c>
      <c r="B40" s="3" t="s">
        <v>74</v>
      </c>
      <c r="C40" s="4">
        <v>7.7001999999999997</v>
      </c>
      <c r="D40" s="4">
        <v>7.9923000000000002</v>
      </c>
      <c r="E40" s="4">
        <v>8.3529</v>
      </c>
      <c r="F40" s="4">
        <v>9.0604999999999993</v>
      </c>
      <c r="G40" s="4">
        <v>9.6920999999999999</v>
      </c>
      <c r="H40" s="4">
        <v>10.9886</v>
      </c>
      <c r="I40" s="4">
        <v>11.379299999999999</v>
      </c>
      <c r="J40" s="4">
        <v>12.091200000000001</v>
      </c>
      <c r="K40" s="4">
        <v>11.61</v>
      </c>
      <c r="L40" s="4">
        <v>12.083600000000001</v>
      </c>
      <c r="M40" s="4">
        <v>13.1547</v>
      </c>
      <c r="N40" s="4">
        <v>13.6631</v>
      </c>
      <c r="O40" s="4">
        <v>14.6554</v>
      </c>
      <c r="P40" s="4">
        <v>14.8119</v>
      </c>
      <c r="Q40" s="4">
        <v>13.8552</v>
      </c>
      <c r="R40" s="4">
        <v>14.001200000000001</v>
      </c>
      <c r="S40" s="4">
        <v>14.9657</v>
      </c>
      <c r="T40" s="4">
        <v>15.242899999999999</v>
      </c>
      <c r="U40" s="4">
        <v>14.434438</v>
      </c>
      <c r="V40" s="4">
        <v>14.585618</v>
      </c>
      <c r="W40" s="4">
        <v>15.002008999999999</v>
      </c>
      <c r="X40" s="4">
        <v>15.378975000000001</v>
      </c>
      <c r="Y40" s="4">
        <v>16.097272999999998</v>
      </c>
      <c r="Z40" s="4">
        <v>16.597249999999999</v>
      </c>
      <c r="AA40" s="4"/>
    </row>
    <row r="41" spans="1:27" s="3" customFormat="1" x14ac:dyDescent="0.15">
      <c r="A41" s="3" t="s">
        <v>75</v>
      </c>
      <c r="B41" s="3" t="s">
        <v>76</v>
      </c>
      <c r="C41" s="4">
        <v>52.309599999999996</v>
      </c>
      <c r="D41" s="4">
        <v>54.3474</v>
      </c>
      <c r="E41" s="4">
        <v>56.0565</v>
      </c>
      <c r="F41" s="4">
        <v>60.466800000000006</v>
      </c>
      <c r="G41" s="4">
        <v>65.760100000000008</v>
      </c>
      <c r="H41" s="4">
        <v>74.590800000000002</v>
      </c>
      <c r="I41" s="4">
        <v>77.897199999999998</v>
      </c>
      <c r="J41" s="4">
        <v>78.096800000000002</v>
      </c>
      <c r="K41" s="4">
        <v>79.37230000000001</v>
      </c>
      <c r="L41" s="4">
        <v>81.253100000000003</v>
      </c>
      <c r="M41" s="4">
        <v>85.126000000000005</v>
      </c>
      <c r="N41" s="4">
        <v>91.031700000000001</v>
      </c>
      <c r="O41" s="4">
        <v>97.696100000000001</v>
      </c>
      <c r="P41" s="4">
        <v>101.0438</v>
      </c>
      <c r="Q41" s="4">
        <v>90.790999999999997</v>
      </c>
      <c r="R41" s="4">
        <v>94.876899999999992</v>
      </c>
      <c r="S41" s="4">
        <v>99.751000000000005</v>
      </c>
      <c r="T41" s="4">
        <v>99.0578</v>
      </c>
      <c r="U41" s="4">
        <v>99.247771</v>
      </c>
      <c r="V41" s="4">
        <v>101.480791</v>
      </c>
      <c r="W41" s="4">
        <v>104.808705</v>
      </c>
      <c r="X41" s="4">
        <v>110.184532</v>
      </c>
      <c r="Y41" s="4">
        <v>115.553473</v>
      </c>
      <c r="Z41" s="4">
        <v>122.62977000000001</v>
      </c>
      <c r="AA41" s="4"/>
    </row>
    <row r="42" spans="1:27" s="3" customFormat="1" x14ac:dyDescent="0.15">
      <c r="A42" s="3" t="s">
        <v>77</v>
      </c>
      <c r="B42" s="3" t="s">
        <v>78</v>
      </c>
      <c r="C42" s="4">
        <v>28.096622</v>
      </c>
      <c r="D42" s="4">
        <v>30.004771000000002</v>
      </c>
      <c r="E42" s="4">
        <v>31.927956999999999</v>
      </c>
      <c r="F42" s="4">
        <v>34.529209999999999</v>
      </c>
      <c r="G42" s="4">
        <v>36.240194000000002</v>
      </c>
      <c r="H42" s="4">
        <v>38.380631999999999</v>
      </c>
      <c r="I42" s="4">
        <v>40.524588000000001</v>
      </c>
      <c r="J42" s="4">
        <v>42.937487999999995</v>
      </c>
      <c r="K42" s="4">
        <v>44.517267999999994</v>
      </c>
      <c r="L42" s="4">
        <v>46.608697999999997</v>
      </c>
      <c r="M42" s="4">
        <v>48.250565000000002</v>
      </c>
      <c r="N42" s="4">
        <v>50.471334000000006</v>
      </c>
      <c r="O42" s="4">
        <v>52.827230999999998</v>
      </c>
      <c r="P42" s="4">
        <v>53.379382</v>
      </c>
      <c r="Q42" s="4">
        <v>53.369197</v>
      </c>
      <c r="R42" s="4">
        <v>54.854222999999998</v>
      </c>
      <c r="S42" s="4">
        <v>55.194868</v>
      </c>
      <c r="T42" s="4">
        <v>56.298824000000003</v>
      </c>
      <c r="U42" s="4">
        <v>57.528322999999993</v>
      </c>
      <c r="V42" s="4">
        <v>58.260749000000004</v>
      </c>
      <c r="W42" s="4">
        <v>58.12294</v>
      </c>
      <c r="X42" s="4">
        <v>58.859782000000003</v>
      </c>
      <c r="Y42" s="4">
        <v>60.450938999999998</v>
      </c>
      <c r="Z42" s="4">
        <v>60.413440000000001</v>
      </c>
      <c r="AA42" s="4"/>
    </row>
    <row r="43" spans="1:27" s="3" customFormat="1" x14ac:dyDescent="0.15">
      <c r="A43" s="3" t="s">
        <v>79</v>
      </c>
      <c r="B43" s="3" t="s">
        <v>80</v>
      </c>
      <c r="C43" s="4">
        <v>10.1296</v>
      </c>
      <c r="D43" s="4">
        <v>10.888200000000001</v>
      </c>
      <c r="E43" s="4">
        <v>11.424899999999999</v>
      </c>
      <c r="F43" s="4">
        <v>12.4459</v>
      </c>
      <c r="G43" s="4">
        <v>13.0966</v>
      </c>
      <c r="H43" s="4">
        <v>14.4626</v>
      </c>
      <c r="I43" s="4">
        <v>15.7232</v>
      </c>
      <c r="J43" s="4">
        <v>17.552599999999998</v>
      </c>
      <c r="K43" s="4">
        <v>18.373900000000003</v>
      </c>
      <c r="L43" s="4">
        <v>18.9937</v>
      </c>
      <c r="M43" s="4">
        <v>19.973599999999998</v>
      </c>
      <c r="N43" s="4">
        <v>21.04</v>
      </c>
      <c r="O43" s="4">
        <v>22.282599999999999</v>
      </c>
      <c r="P43" s="4">
        <v>22.994599999999998</v>
      </c>
      <c r="Q43" s="4">
        <v>23.3141</v>
      </c>
      <c r="R43" s="4">
        <v>24.3094</v>
      </c>
      <c r="S43" s="4">
        <v>24.927599999999998</v>
      </c>
      <c r="T43" s="4">
        <v>25.369900000000001</v>
      </c>
      <c r="U43" s="4">
        <v>26.487942</v>
      </c>
      <c r="V43" s="4">
        <v>27.182728999999998</v>
      </c>
      <c r="W43" s="4">
        <v>27.590885999999998</v>
      </c>
      <c r="X43" s="4">
        <v>28.037616999999997</v>
      </c>
      <c r="Y43" s="4">
        <v>28.915330000000001</v>
      </c>
      <c r="Z43" s="4">
        <v>29.2744</v>
      </c>
      <c r="AA43" s="4"/>
    </row>
    <row r="44" spans="1:27" s="3" customFormat="1" x14ac:dyDescent="0.15">
      <c r="A44" s="3" t="s">
        <v>81</v>
      </c>
      <c r="B44" s="3" t="s">
        <v>82</v>
      </c>
      <c r="C44" s="4">
        <v>15.79</v>
      </c>
      <c r="D44" s="4">
        <v>16.646799999999999</v>
      </c>
      <c r="E44" s="4">
        <v>17.827900000000003</v>
      </c>
      <c r="F44" s="4">
        <v>19.2852</v>
      </c>
      <c r="G44" s="4">
        <v>20.124599999999997</v>
      </c>
      <c r="H44" s="4">
        <v>20.741</v>
      </c>
      <c r="I44" s="4">
        <v>21.473400000000002</v>
      </c>
      <c r="J44" s="4">
        <v>21.7499</v>
      </c>
      <c r="K44" s="4">
        <v>22.148299999999999</v>
      </c>
      <c r="L44" s="4">
        <v>23.302</v>
      </c>
      <c r="M44" s="4">
        <v>23.756900000000002</v>
      </c>
      <c r="N44" s="4">
        <v>24.824400000000001</v>
      </c>
      <c r="O44" s="4">
        <v>25.811700000000002</v>
      </c>
      <c r="P44" s="4">
        <v>26.337799999999998</v>
      </c>
      <c r="Q44" s="4">
        <v>26.072099999999999</v>
      </c>
      <c r="R44" s="4">
        <v>26.5549</v>
      </c>
      <c r="S44" s="4">
        <v>26.3293</v>
      </c>
      <c r="T44" s="4">
        <v>27.078900000000001</v>
      </c>
      <c r="U44" s="4">
        <v>27.355381000000001</v>
      </c>
      <c r="V44" s="4">
        <v>27.475021000000002</v>
      </c>
      <c r="W44" s="4">
        <v>27.062054</v>
      </c>
      <c r="X44" s="4">
        <v>27.446165000000001</v>
      </c>
      <c r="Y44" s="4">
        <v>28.155609000000002</v>
      </c>
      <c r="Z44" s="4">
        <v>28.164669999999997</v>
      </c>
      <c r="AA44" s="4"/>
    </row>
    <row r="45" spans="1:27" s="3" customFormat="1" x14ac:dyDescent="0.15">
      <c r="A45" s="3" t="s">
        <v>83</v>
      </c>
      <c r="B45" s="3" t="s">
        <v>84</v>
      </c>
      <c r="C45" s="4">
        <v>2.1770999999999998</v>
      </c>
      <c r="D45" s="4">
        <v>2.4698000000000002</v>
      </c>
      <c r="E45" s="4">
        <v>2.6751999999999998</v>
      </c>
      <c r="F45" s="4">
        <v>2.7980999999999998</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15">
      <c r="A46" s="3" t="s">
        <v>85</v>
      </c>
      <c r="B46" s="3" t="s">
        <v>86</v>
      </c>
      <c r="C46" s="4">
        <v>234.87049999999999</v>
      </c>
      <c r="D46" s="4">
        <v>244.70117800000003</v>
      </c>
      <c r="E46" s="4">
        <v>251.69791599999999</v>
      </c>
      <c r="F46" s="4">
        <v>258.66738800000002</v>
      </c>
      <c r="G46" s="4">
        <v>267.36630099999996</v>
      </c>
      <c r="H46" s="4">
        <v>275.115047</v>
      </c>
      <c r="I46" s="4">
        <v>286.22870799999998</v>
      </c>
      <c r="J46" s="4">
        <v>300.64407400000005</v>
      </c>
      <c r="K46" s="4">
        <v>312.79933399999999</v>
      </c>
      <c r="L46" s="4">
        <v>326.12298499999997</v>
      </c>
      <c r="M46" s="4">
        <v>339.71458000000001</v>
      </c>
      <c r="N46" s="4">
        <v>352.64541400000002</v>
      </c>
      <c r="O46" s="4">
        <v>367.60466700000001</v>
      </c>
      <c r="P46" s="4">
        <v>381.06592599999999</v>
      </c>
      <c r="Q46" s="4">
        <v>393.45909899999998</v>
      </c>
      <c r="R46" s="4">
        <v>403.14693800000003</v>
      </c>
      <c r="S46" s="4">
        <v>414.25075099999998</v>
      </c>
      <c r="T46" s="4">
        <v>423.76349800000003</v>
      </c>
      <c r="U46" s="4">
        <v>432.86543599999999</v>
      </c>
      <c r="V46" s="4">
        <v>439.70497399999999</v>
      </c>
      <c r="W46" s="4">
        <v>443.57182</v>
      </c>
      <c r="X46" s="4">
        <v>449.93663099999998</v>
      </c>
      <c r="Y46" s="4">
        <v>459.69922600000001</v>
      </c>
      <c r="Z46" s="4">
        <v>467.47368</v>
      </c>
      <c r="AA46" s="4"/>
    </row>
    <row r="47" spans="1:27" s="3" customFormat="1" x14ac:dyDescent="0.15">
      <c r="A47" s="3" t="s">
        <v>87</v>
      </c>
      <c r="B47" s="3" t="s">
        <v>88</v>
      </c>
      <c r="C47" s="4">
        <v>92.778000000000006</v>
      </c>
      <c r="D47" s="4">
        <v>98.538800000000009</v>
      </c>
      <c r="E47" s="4">
        <v>100.8061</v>
      </c>
      <c r="F47" s="4">
        <v>102.85289999999999</v>
      </c>
      <c r="G47" s="4">
        <v>105.9294</v>
      </c>
      <c r="H47" s="4">
        <v>108.7402</v>
      </c>
      <c r="I47" s="4">
        <v>111.7073</v>
      </c>
      <c r="J47" s="4">
        <v>114.7504</v>
      </c>
      <c r="K47" s="4">
        <v>118.3532</v>
      </c>
      <c r="L47" s="4">
        <v>123.42530000000001</v>
      </c>
      <c r="M47" s="4">
        <v>128.2353</v>
      </c>
      <c r="N47" s="4">
        <v>131.76060000000001</v>
      </c>
      <c r="O47" s="4">
        <v>136.06</v>
      </c>
      <c r="P47" s="4">
        <v>139.27429999999998</v>
      </c>
      <c r="Q47" s="4">
        <v>144.10920000000002</v>
      </c>
      <c r="R47" s="4">
        <v>147.07339999999999</v>
      </c>
      <c r="S47" s="4">
        <v>150.53810000000001</v>
      </c>
      <c r="T47" s="4">
        <v>154.02520000000001</v>
      </c>
      <c r="U47" s="4">
        <v>156.76499999999999</v>
      </c>
      <c r="V47" s="4">
        <v>158.179</v>
      </c>
      <c r="W47" s="4">
        <v>157.11600000000001</v>
      </c>
      <c r="X47" s="4">
        <v>158.09299999999999</v>
      </c>
      <c r="Y47" s="4">
        <v>160.83099999999999</v>
      </c>
      <c r="Z47" s="4">
        <v>163.23699999999999</v>
      </c>
      <c r="AA47" s="4"/>
    </row>
    <row r="48" spans="1:27" s="3" customFormat="1" x14ac:dyDescent="0.15">
      <c r="A48" s="3" t="s">
        <v>89</v>
      </c>
      <c r="B48" s="3" t="s">
        <v>90</v>
      </c>
      <c r="C48" s="4">
        <v>59.747199999999999</v>
      </c>
      <c r="D48" s="4">
        <v>60.529000000000003</v>
      </c>
      <c r="E48" s="4">
        <v>62.9011</v>
      </c>
      <c r="F48" s="4">
        <v>65.506799999999998</v>
      </c>
      <c r="G48" s="4">
        <v>68.343399999999988</v>
      </c>
      <c r="H48" s="4">
        <v>70.463800000000006</v>
      </c>
      <c r="I48" s="4">
        <v>73.497</v>
      </c>
      <c r="J48" s="4">
        <v>76.857600000000005</v>
      </c>
      <c r="K48" s="4">
        <v>79.5535</v>
      </c>
      <c r="L48" s="4">
        <v>80.214600000000004</v>
      </c>
      <c r="M48" s="4">
        <v>83.151600000000002</v>
      </c>
      <c r="N48" s="4">
        <v>84.964500000000001</v>
      </c>
      <c r="O48" s="4">
        <v>88.742399999999989</v>
      </c>
      <c r="P48" s="4">
        <v>92.783699999999996</v>
      </c>
      <c r="Q48" s="4">
        <v>94.961300000000008</v>
      </c>
      <c r="R48" s="4">
        <v>97.150600000000011</v>
      </c>
      <c r="S48" s="4">
        <v>99.048199999999994</v>
      </c>
      <c r="T48" s="4">
        <v>100.593</v>
      </c>
      <c r="U48" s="4">
        <v>102.059431</v>
      </c>
      <c r="V48" s="4">
        <v>103.454358</v>
      </c>
      <c r="W48" s="4">
        <v>105.269723</v>
      </c>
      <c r="X48" s="4">
        <v>106.96465600000001</v>
      </c>
      <c r="Y48" s="4">
        <v>110.46795299999999</v>
      </c>
      <c r="Z48" s="4">
        <v>112.45313</v>
      </c>
      <c r="AA48" s="4"/>
    </row>
    <row r="49" spans="1:27" s="3" customFormat="1" x14ac:dyDescent="0.15">
      <c r="A49" s="3" t="s">
        <v>91</v>
      </c>
      <c r="B49" s="3" t="s">
        <v>92</v>
      </c>
      <c r="C49" s="4">
        <v>59.165399999999998</v>
      </c>
      <c r="D49" s="4">
        <v>60.032899999999998</v>
      </c>
      <c r="E49" s="4">
        <v>60.930800000000005</v>
      </c>
      <c r="F49" s="4">
        <v>62.460800000000006</v>
      </c>
      <c r="G49" s="4">
        <v>63.995699999999999</v>
      </c>
      <c r="H49" s="4">
        <v>64.952300000000008</v>
      </c>
      <c r="I49" s="4">
        <v>68.219399999999993</v>
      </c>
      <c r="J49" s="4">
        <v>73.598300000000009</v>
      </c>
      <c r="K49" s="4">
        <v>78.04610000000001</v>
      </c>
      <c r="L49" s="4">
        <v>82.4221</v>
      </c>
      <c r="M49" s="4">
        <v>85.894499999999994</v>
      </c>
      <c r="N49" s="4">
        <v>89.329100000000011</v>
      </c>
      <c r="O49" s="4">
        <v>93.659100000000009</v>
      </c>
      <c r="P49" s="4">
        <v>97.457800000000006</v>
      </c>
      <c r="Q49" s="4">
        <v>100.1802</v>
      </c>
      <c r="R49" s="4">
        <v>102.4401</v>
      </c>
      <c r="S49" s="4">
        <v>105.55549999999999</v>
      </c>
      <c r="T49" s="4">
        <v>107.755</v>
      </c>
      <c r="U49" s="4">
        <v>110.52632799999999</v>
      </c>
      <c r="V49" s="4">
        <v>113.346187</v>
      </c>
      <c r="W49" s="4">
        <v>115.678518</v>
      </c>
      <c r="X49" s="4">
        <v>118.35158300000001</v>
      </c>
      <c r="Y49" s="4">
        <v>120.82529799999999</v>
      </c>
      <c r="Z49" s="4">
        <v>123.04367999999999</v>
      </c>
      <c r="AA49" s="4"/>
    </row>
    <row r="50" spans="1:27" s="3" customFormat="1" x14ac:dyDescent="0.15">
      <c r="A50" s="3" t="s">
        <v>93</v>
      </c>
      <c r="B50" s="3" t="s">
        <v>94</v>
      </c>
      <c r="C50" s="4">
        <v>23.1799</v>
      </c>
      <c r="D50" s="4">
        <v>25.6006</v>
      </c>
      <c r="E50" s="4">
        <v>27.06</v>
      </c>
      <c r="F50" s="4">
        <v>27.846799999999998</v>
      </c>
      <c r="G50" s="4">
        <v>29.097900000000003</v>
      </c>
      <c r="H50" s="4">
        <v>30.9587</v>
      </c>
      <c r="I50" s="4">
        <v>32.805</v>
      </c>
      <c r="J50" s="4">
        <v>35.437899999999999</v>
      </c>
      <c r="K50" s="4">
        <v>36.846599999999995</v>
      </c>
      <c r="L50" s="4">
        <v>40.061099999999996</v>
      </c>
      <c r="M50" s="4">
        <v>42.433199999999999</v>
      </c>
      <c r="N50" s="4">
        <v>46.591200000000001</v>
      </c>
      <c r="O50" s="4">
        <v>49.1432</v>
      </c>
      <c r="P50" s="4">
        <v>51.5501</v>
      </c>
      <c r="Q50" s="4">
        <v>54.208400000000005</v>
      </c>
      <c r="R50" s="4">
        <v>56.482900000000001</v>
      </c>
      <c r="S50" s="4">
        <v>59.109000000000002</v>
      </c>
      <c r="T50" s="4">
        <v>61.3902</v>
      </c>
      <c r="U50" s="4">
        <v>63.514677000000006</v>
      </c>
      <c r="V50" s="4">
        <v>64.725428999999991</v>
      </c>
      <c r="W50" s="4">
        <v>65.507578999999993</v>
      </c>
      <c r="X50" s="4">
        <v>66.527392000000006</v>
      </c>
      <c r="Y50" s="4">
        <v>67.574975000000009</v>
      </c>
      <c r="Z50" s="4">
        <v>68.739860000000007</v>
      </c>
      <c r="AA50" s="4"/>
    </row>
    <row r="51" spans="1:27" s="3" customFormat="1" x14ac:dyDescent="0.15">
      <c r="A51" s="3" t="s">
        <v>99</v>
      </c>
      <c r="B51" s="3" t="s">
        <v>116</v>
      </c>
      <c r="C51" s="4">
        <v>1090.7</v>
      </c>
      <c r="D51" s="4">
        <v>1116.8622</v>
      </c>
      <c r="E51" s="4">
        <v>1154.0435</v>
      </c>
      <c r="F51" s="4">
        <v>1207.1668</v>
      </c>
      <c r="G51" s="4">
        <v>1251.4780000000001</v>
      </c>
      <c r="H51" s="4">
        <v>1326.3406</v>
      </c>
      <c r="I51" s="4">
        <v>1384.0155</v>
      </c>
      <c r="J51" s="4">
        <v>1430.2194999999999</v>
      </c>
      <c r="K51" s="4">
        <v>1469.2331000000001</v>
      </c>
      <c r="L51" s="4">
        <v>1532.6898999999999</v>
      </c>
      <c r="M51" s="4">
        <v>1586.0853999999999</v>
      </c>
      <c r="N51" s="4">
        <v>1654.4639</v>
      </c>
      <c r="O51" s="4">
        <v>1742.5113999999999</v>
      </c>
      <c r="P51" s="4">
        <v>1792.8054</v>
      </c>
      <c r="Q51" s="4">
        <v>1750.1271999999999</v>
      </c>
      <c r="R51" s="4">
        <v>1797.79</v>
      </c>
      <c r="S51" s="4">
        <v>1848.5828999999999</v>
      </c>
      <c r="T51" s="4">
        <v>1875.3253999999999</v>
      </c>
      <c r="U51" s="4">
        <v>1899.8411000000001</v>
      </c>
      <c r="V51" s="4">
        <v>1927.2300120000002</v>
      </c>
      <c r="W51" s="4">
        <v>1967.4659999999999</v>
      </c>
      <c r="X51" s="4">
        <v>1996.7900020000002</v>
      </c>
      <c r="Y51" s="4">
        <v>2043.997001</v>
      </c>
      <c r="Z51" s="4">
        <v>2090.9250000000002</v>
      </c>
      <c r="AA51" s="4"/>
    </row>
    <row r="52" spans="1:27" s="3" customFormat="1" x14ac:dyDescent="0.1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B53" s="3" t="s">
        <v>113</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Zeros="0" workbookViewId="0">
      <pane xSplit="2" ySplit="3" topLeftCell="T4" activePane="bottomRight" state="frozen"/>
      <selection pane="topRight" activeCell="AG1" sqref="AG1"/>
      <selection pane="bottomLeft" activeCell="A4" sqref="A4"/>
      <selection pane="bottomRight" activeCell="V23" sqref="V23"/>
    </sheetView>
  </sheetViews>
  <sheetFormatPr baseColWidth="10" defaultColWidth="10.6640625" defaultRowHeight="13" x14ac:dyDescent="0.15"/>
  <cols>
    <col min="1" max="1" width="10.6640625" customWidth="1"/>
    <col min="2" max="2" width="85.83203125" customWidth="1"/>
  </cols>
  <sheetData>
    <row r="1" spans="1:27" x14ac:dyDescent="0.15">
      <c r="A1" s="1" t="s">
        <v>138</v>
      </c>
    </row>
    <row r="2" spans="1:27" x14ac:dyDescent="0.15">
      <c r="B2" s="61" t="s">
        <v>613</v>
      </c>
      <c r="C2" s="17">
        <f>C5-C6</f>
        <v>163.72337900000002</v>
      </c>
      <c r="D2" s="17">
        <f t="shared" ref="D2:Z2" si="0">D5-D6</f>
        <v>165.15629100000001</v>
      </c>
      <c r="E2" s="17">
        <f t="shared" si="0"/>
        <v>173.14001099999999</v>
      </c>
      <c r="F2" s="17">
        <f t="shared" si="0"/>
        <v>181.832539</v>
      </c>
      <c r="G2" s="17">
        <f t="shared" si="0"/>
        <v>188.73535699999999</v>
      </c>
      <c r="H2" s="17">
        <f t="shared" si="0"/>
        <v>198.81608400000002</v>
      </c>
      <c r="I2" s="17">
        <f t="shared" si="0"/>
        <v>200.37153999999998</v>
      </c>
      <c r="J2" s="17">
        <f t="shared" si="0"/>
        <v>198.84521000000001</v>
      </c>
      <c r="K2" s="17">
        <f t="shared" si="0"/>
        <v>203.68824999999998</v>
      </c>
      <c r="L2" s="17">
        <f t="shared" si="0"/>
        <v>208.568927</v>
      </c>
      <c r="M2" s="17">
        <f t="shared" si="0"/>
        <v>212.973906</v>
      </c>
      <c r="N2" s="17">
        <f t="shared" si="0"/>
        <v>219.31351000000004</v>
      </c>
      <c r="O2" s="17">
        <f t="shared" si="0"/>
        <v>223.83972900000001</v>
      </c>
      <c r="P2" s="17">
        <f t="shared" si="0"/>
        <v>216.90024099999999</v>
      </c>
      <c r="Q2" s="17">
        <f t="shared" si="0"/>
        <v>204.39049699999998</v>
      </c>
      <c r="R2" s="17">
        <f t="shared" si="0"/>
        <v>209.45315600000001</v>
      </c>
      <c r="S2" s="17">
        <f t="shared" si="0"/>
        <v>218.31564499999999</v>
      </c>
      <c r="T2" s="17">
        <f t="shared" si="0"/>
        <v>217.659853</v>
      </c>
      <c r="U2" s="17">
        <f t="shared" si="0"/>
        <v>217.29156300000002</v>
      </c>
      <c r="V2" s="17">
        <f t="shared" si="0"/>
        <v>221.00508499999998</v>
      </c>
      <c r="W2" s="17">
        <f t="shared" si="0"/>
        <v>222.48004999999998</v>
      </c>
      <c r="X2" s="17">
        <f t="shared" si="0"/>
        <v>224.39010500000001</v>
      </c>
      <c r="Y2" s="17">
        <f t="shared" si="0"/>
        <v>227.18177400000002</v>
      </c>
      <c r="Z2" s="17">
        <f t="shared" si="0"/>
        <v>227.364586</v>
      </c>
    </row>
    <row r="3" spans="1:27"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25.698340000000002</v>
      </c>
      <c r="D4" s="4">
        <v>27.397259999999999</v>
      </c>
      <c r="E4" s="4">
        <v>27.375365000000002</v>
      </c>
      <c r="F4" s="4">
        <v>28.227691999999998</v>
      </c>
      <c r="G4" s="4">
        <v>29.660858000000001</v>
      </c>
      <c r="H4" s="4">
        <v>29.389969000000001</v>
      </c>
      <c r="I4" s="4">
        <v>28.546126000000001</v>
      </c>
      <c r="J4" s="4">
        <v>30.172437000000002</v>
      </c>
      <c r="K4" s="4">
        <v>25.571211999999999</v>
      </c>
      <c r="L4" s="4">
        <v>31.018656999999997</v>
      </c>
      <c r="M4" s="4">
        <v>29.214953000000001</v>
      </c>
      <c r="N4" s="4">
        <v>29.275853999999999</v>
      </c>
      <c r="O4" s="4">
        <v>29.047340999999999</v>
      </c>
      <c r="P4" s="4">
        <v>30.347363000000001</v>
      </c>
      <c r="Q4" s="4">
        <v>32.327103999999999</v>
      </c>
      <c r="R4" s="4">
        <v>31.228937000000002</v>
      </c>
      <c r="S4" s="4">
        <v>32.475391999999999</v>
      </c>
      <c r="T4" s="4">
        <v>29.742468000000002</v>
      </c>
      <c r="U4" s="4">
        <v>29.169098000000002</v>
      </c>
      <c r="V4" s="4">
        <v>33.458134000000001</v>
      </c>
      <c r="W4" s="4">
        <v>33.504586000000003</v>
      </c>
      <c r="X4" s="4">
        <v>29.362691999999999</v>
      </c>
      <c r="Y4" s="4">
        <v>32.046208999999998</v>
      </c>
      <c r="Z4" s="4">
        <v>33.125546999999997</v>
      </c>
      <c r="AA4" s="4"/>
    </row>
    <row r="5" spans="1:27" s="3" customFormat="1" x14ac:dyDescent="0.15">
      <c r="A5" s="3" t="s">
        <v>3</v>
      </c>
      <c r="B5" s="3" t="s">
        <v>4</v>
      </c>
      <c r="C5" s="4">
        <v>208.38561100000001</v>
      </c>
      <c r="D5" s="4">
        <v>211.967772</v>
      </c>
      <c r="E5" s="4">
        <v>218.56403899999998</v>
      </c>
      <c r="F5" s="4">
        <v>231.21764400000001</v>
      </c>
      <c r="G5" s="4">
        <v>239.78003200000001</v>
      </c>
      <c r="H5" s="4">
        <v>251.25233300000002</v>
      </c>
      <c r="I5" s="4">
        <v>255.68560399999998</v>
      </c>
      <c r="J5" s="4">
        <v>257.88006799999999</v>
      </c>
      <c r="K5" s="4">
        <v>262.48102299999999</v>
      </c>
      <c r="L5" s="4">
        <v>269.12421000000001</v>
      </c>
      <c r="M5" s="4">
        <v>270.99702600000001</v>
      </c>
      <c r="N5" s="4">
        <v>275.58151000000004</v>
      </c>
      <c r="O5" s="4">
        <v>280.49002100000001</v>
      </c>
      <c r="P5" s="4">
        <v>270.352599</v>
      </c>
      <c r="Q5" s="4">
        <v>254.038321</v>
      </c>
      <c r="R5" s="4">
        <v>258.73925600000001</v>
      </c>
      <c r="S5" s="4">
        <v>266.073939</v>
      </c>
      <c r="T5" s="4">
        <v>268.13092599999999</v>
      </c>
      <c r="U5" s="4">
        <v>270.12850400000002</v>
      </c>
      <c r="V5" s="4">
        <v>271.38012099999997</v>
      </c>
      <c r="W5" s="4">
        <v>272.50423999999998</v>
      </c>
      <c r="X5" s="4">
        <v>273.29395199999999</v>
      </c>
      <c r="Y5" s="4">
        <v>275.41312900000003</v>
      </c>
      <c r="Z5" s="4">
        <v>275.702788</v>
      </c>
      <c r="AA5" s="4"/>
    </row>
    <row r="6" spans="1:27" s="3" customFormat="1" x14ac:dyDescent="0.15">
      <c r="A6" s="3" t="s">
        <v>5</v>
      </c>
      <c r="B6" s="3" t="s">
        <v>6</v>
      </c>
      <c r="C6" s="4">
        <v>44.662232000000003</v>
      </c>
      <c r="D6" s="4">
        <v>46.811481000000001</v>
      </c>
      <c r="E6" s="4">
        <v>45.424028</v>
      </c>
      <c r="F6" s="4">
        <v>49.385105000000003</v>
      </c>
      <c r="G6" s="4">
        <v>51.044675000000005</v>
      </c>
      <c r="H6" s="4">
        <v>52.436249000000004</v>
      </c>
      <c r="I6" s="4">
        <v>55.314064000000002</v>
      </c>
      <c r="J6" s="4">
        <v>59.034858</v>
      </c>
      <c r="K6" s="4">
        <v>58.792773000000004</v>
      </c>
      <c r="L6" s="4">
        <v>60.555283000000003</v>
      </c>
      <c r="M6" s="4">
        <v>58.023120000000006</v>
      </c>
      <c r="N6" s="4">
        <v>56.268000000000001</v>
      </c>
      <c r="O6" s="4">
        <v>56.650292</v>
      </c>
      <c r="P6" s="4">
        <v>53.452357999999997</v>
      </c>
      <c r="Q6" s="4">
        <v>49.647824</v>
      </c>
      <c r="R6" s="4">
        <v>49.286099999999998</v>
      </c>
      <c r="S6" s="4">
        <v>47.758293999999999</v>
      </c>
      <c r="T6" s="4">
        <v>50.471072999999997</v>
      </c>
      <c r="U6" s="4">
        <v>52.836940999999996</v>
      </c>
      <c r="V6" s="4">
        <v>50.375036000000001</v>
      </c>
      <c r="W6" s="4">
        <v>50.024190000000004</v>
      </c>
      <c r="X6" s="4">
        <v>48.903846999999999</v>
      </c>
      <c r="Y6" s="4">
        <v>48.231355000000001</v>
      </c>
      <c r="Z6" s="4">
        <v>48.338201999999995</v>
      </c>
      <c r="AA6" s="4"/>
    </row>
    <row r="7" spans="1:27" s="3" customFormat="1" x14ac:dyDescent="0.15">
      <c r="A7" s="3" t="s">
        <v>7</v>
      </c>
      <c r="B7" s="3" t="s">
        <v>8</v>
      </c>
      <c r="C7" s="4">
        <v>5.762975</v>
      </c>
      <c r="D7" s="4">
        <v>5.7419719999999996</v>
      </c>
      <c r="E7" s="4">
        <v>5.8182020000000003</v>
      </c>
      <c r="F7" s="4">
        <v>5.4968430000000001</v>
      </c>
      <c r="G7" s="4">
        <v>5.4812950000000003</v>
      </c>
      <c r="H7" s="4">
        <v>4.5386470000000001</v>
      </c>
      <c r="I7" s="4">
        <v>4.0135860000000001</v>
      </c>
      <c r="J7" s="4">
        <v>3.7933680000000001</v>
      </c>
      <c r="K7" s="4">
        <v>3.3946230000000002</v>
      </c>
      <c r="L7" s="4">
        <v>3.1814100000000001</v>
      </c>
      <c r="M7" s="4">
        <v>2.9217170000000001</v>
      </c>
      <c r="N7" s="4">
        <v>3.0870039999999999</v>
      </c>
      <c r="O7" s="4">
        <v>3.1527029999999998</v>
      </c>
      <c r="P7" s="4">
        <v>2.929125</v>
      </c>
      <c r="Q7" s="4">
        <v>2.658496</v>
      </c>
      <c r="R7" s="4">
        <v>2.578846</v>
      </c>
      <c r="S7" s="4">
        <v>2.5639889999999999</v>
      </c>
      <c r="T7" s="4">
        <v>2.415788</v>
      </c>
      <c r="U7" s="4">
        <v>2.1912600000000002</v>
      </c>
      <c r="V7" s="4">
        <v>2.1840230000000003</v>
      </c>
      <c r="W7" s="4">
        <v>2.0490870000000001</v>
      </c>
      <c r="X7" s="4">
        <v>1.9746890000000001</v>
      </c>
      <c r="Y7" s="4">
        <v>2.015012</v>
      </c>
      <c r="Z7" s="4">
        <v>1.989587</v>
      </c>
      <c r="AA7" s="4"/>
    </row>
    <row r="8" spans="1:27" s="3" customFormat="1" x14ac:dyDescent="0.15">
      <c r="A8" s="3" t="s">
        <v>9</v>
      </c>
      <c r="B8" s="3" t="s">
        <v>10</v>
      </c>
      <c r="C8" s="4">
        <v>31.149684000000001</v>
      </c>
      <c r="D8" s="4">
        <v>32.667085</v>
      </c>
      <c r="E8" s="4">
        <v>31.204205000000002</v>
      </c>
      <c r="F8" s="4">
        <v>34.186951999999998</v>
      </c>
      <c r="G8" s="4">
        <v>35.326923000000001</v>
      </c>
      <c r="H8" s="4">
        <v>36.495230000000006</v>
      </c>
      <c r="I8" s="4">
        <v>38.879345999999998</v>
      </c>
      <c r="J8" s="4">
        <v>42.148147999999999</v>
      </c>
      <c r="K8" s="4">
        <v>40.938017000000002</v>
      </c>
      <c r="L8" s="4">
        <v>43.334659000000002</v>
      </c>
      <c r="M8" s="4">
        <v>41.020854</v>
      </c>
      <c r="N8" s="4">
        <v>38.977260999999999</v>
      </c>
      <c r="O8" s="4">
        <v>39.198014999999998</v>
      </c>
      <c r="P8" s="4">
        <v>36.377786999999998</v>
      </c>
      <c r="Q8" s="4">
        <v>32.280160000000002</v>
      </c>
      <c r="R8" s="4">
        <v>31.420501999999999</v>
      </c>
      <c r="S8" s="4">
        <v>30.06841</v>
      </c>
      <c r="T8" s="4">
        <v>33.414028000000002</v>
      </c>
      <c r="U8" s="4">
        <v>35.939242</v>
      </c>
      <c r="V8" s="4">
        <v>34.085184999999996</v>
      </c>
      <c r="W8" s="4">
        <v>34.383324999999999</v>
      </c>
      <c r="X8" s="4">
        <v>33.533637000000006</v>
      </c>
      <c r="Y8" s="4">
        <v>32.421624000000001</v>
      </c>
      <c r="Z8" s="4">
        <v>32.482500000000002</v>
      </c>
      <c r="AA8" s="4"/>
    </row>
    <row r="9" spans="1:27" s="3" customFormat="1" x14ac:dyDescent="0.15">
      <c r="A9" s="3" t="s">
        <v>11</v>
      </c>
      <c r="B9" s="3" t="s">
        <v>12</v>
      </c>
      <c r="C9" s="4">
        <v>9.6037239999999997</v>
      </c>
      <c r="D9" s="4">
        <v>10.194450999999999</v>
      </c>
      <c r="E9" s="4">
        <v>10.39067</v>
      </c>
      <c r="F9" s="4">
        <v>11.394325</v>
      </c>
      <c r="G9" s="4">
        <v>11.890675999999999</v>
      </c>
      <c r="H9" s="4">
        <v>12.546691999999998</v>
      </c>
      <c r="I9" s="4">
        <v>13.336209</v>
      </c>
      <c r="J9" s="4">
        <v>13.965849</v>
      </c>
      <c r="K9" s="4">
        <v>15.097875999999999</v>
      </c>
      <c r="L9" s="4">
        <v>14.640784999999999</v>
      </c>
      <c r="M9" s="4">
        <v>14.563032999999999</v>
      </c>
      <c r="N9" s="4">
        <v>14.710312</v>
      </c>
      <c r="O9" s="4">
        <v>14.814892</v>
      </c>
      <c r="P9" s="4">
        <v>14.501436</v>
      </c>
      <c r="Q9" s="4">
        <v>14.711707000000001</v>
      </c>
      <c r="R9" s="4">
        <v>15.254386</v>
      </c>
      <c r="S9" s="4">
        <v>15.058176</v>
      </c>
      <c r="T9" s="4">
        <v>14.618653</v>
      </c>
      <c r="U9" s="4">
        <v>14.716125</v>
      </c>
      <c r="V9" s="4">
        <v>14.105827999999999</v>
      </c>
      <c r="W9" s="4">
        <v>13.591778</v>
      </c>
      <c r="X9" s="4">
        <v>13.392081000000001</v>
      </c>
      <c r="Y9" s="4">
        <v>13.793794999999999</v>
      </c>
      <c r="Z9" s="4">
        <v>13.859912</v>
      </c>
      <c r="AA9" s="4"/>
    </row>
    <row r="10" spans="1:27" s="3" customFormat="1" x14ac:dyDescent="0.15">
      <c r="A10" s="3" t="s">
        <v>13</v>
      </c>
      <c r="B10" s="3" t="s">
        <v>14</v>
      </c>
      <c r="C10" s="4">
        <v>36.361976000000006</v>
      </c>
      <c r="D10" s="4">
        <v>36.500252000000003</v>
      </c>
      <c r="E10" s="4">
        <v>36.512622</v>
      </c>
      <c r="F10" s="4">
        <v>38.767750999999997</v>
      </c>
      <c r="G10" s="4">
        <v>37.704184999999995</v>
      </c>
      <c r="H10" s="4">
        <v>37.851341999999995</v>
      </c>
      <c r="I10" s="4">
        <v>36.603383000000001</v>
      </c>
      <c r="J10" s="4">
        <v>37.547612000000001</v>
      </c>
      <c r="K10" s="4">
        <v>39.651257000000001</v>
      </c>
      <c r="L10" s="4">
        <v>40.609594999999999</v>
      </c>
      <c r="M10" s="4">
        <v>40.848894000000001</v>
      </c>
      <c r="N10" s="4">
        <v>40.817716999999995</v>
      </c>
      <c r="O10" s="4">
        <v>41.448940999999998</v>
      </c>
      <c r="P10" s="4">
        <v>37.907620999999999</v>
      </c>
      <c r="Q10" s="4">
        <v>38.774315999999999</v>
      </c>
      <c r="R10" s="4">
        <v>40.455101999999997</v>
      </c>
      <c r="S10" s="4">
        <v>42.097633000000002</v>
      </c>
      <c r="T10" s="4">
        <v>41.755277999999997</v>
      </c>
      <c r="U10" s="4">
        <v>41.636980999999999</v>
      </c>
      <c r="V10" s="4">
        <v>42.825800000000001</v>
      </c>
      <c r="W10" s="4">
        <v>43.507950999999998</v>
      </c>
      <c r="X10" s="4">
        <v>44.673572</v>
      </c>
      <c r="Y10" s="4">
        <v>45.060760000000002</v>
      </c>
      <c r="Z10" s="4">
        <v>44.531267999999997</v>
      </c>
      <c r="AA10" s="4"/>
    </row>
    <row r="11" spans="1:27" s="3" customFormat="1" x14ac:dyDescent="0.15">
      <c r="A11" s="3" t="s">
        <v>15</v>
      </c>
      <c r="B11" s="3" t="s">
        <v>16</v>
      </c>
      <c r="C11" s="4">
        <v>3.0859140000000003</v>
      </c>
      <c r="D11" s="4">
        <v>3.3721329999999998</v>
      </c>
      <c r="E11" s="4">
        <v>2.875677</v>
      </c>
      <c r="F11" s="4">
        <v>2.7412079999999999</v>
      </c>
      <c r="G11" s="4">
        <v>2.670563</v>
      </c>
      <c r="H11" s="4">
        <v>2.7592810000000001</v>
      </c>
      <c r="I11" s="4">
        <v>3.5851869999999999</v>
      </c>
      <c r="J11" s="4">
        <v>4.8666080000000003</v>
      </c>
      <c r="K11" s="4">
        <v>3.6326930000000002</v>
      </c>
      <c r="L11" s="4">
        <v>3.1179839999999999</v>
      </c>
      <c r="M11" s="4">
        <v>3.0913310000000003</v>
      </c>
      <c r="N11" s="4">
        <v>3.9526970000000001</v>
      </c>
      <c r="O11" s="4">
        <v>3.9187759999999998</v>
      </c>
      <c r="P11" s="4">
        <v>2.334962</v>
      </c>
      <c r="Q11" s="4">
        <v>1.6934010000000002</v>
      </c>
      <c r="R11" s="4">
        <v>1.4650329999999998</v>
      </c>
      <c r="S11" s="4">
        <v>1.409505</v>
      </c>
      <c r="T11" s="4">
        <v>1.2097519999999999</v>
      </c>
      <c r="U11" s="4">
        <v>1.1432709999999999</v>
      </c>
      <c r="V11" s="4">
        <v>2.2588059999999999</v>
      </c>
      <c r="W11" s="4">
        <v>2.4538679999999999</v>
      </c>
      <c r="X11" s="4">
        <v>2.6595680000000002</v>
      </c>
      <c r="Y11" s="4">
        <v>2.393732</v>
      </c>
      <c r="Z11" s="4">
        <v>2.3981029999999999</v>
      </c>
      <c r="AA11" s="4"/>
    </row>
    <row r="12" spans="1:27" s="3" customFormat="1" x14ac:dyDescent="0.15">
      <c r="A12" s="3" t="s">
        <v>17</v>
      </c>
      <c r="B12" s="3" t="s">
        <v>18</v>
      </c>
      <c r="C12" s="4">
        <v>17.210073000000001</v>
      </c>
      <c r="D12" s="4">
        <v>17.697423000000001</v>
      </c>
      <c r="E12" s="4">
        <v>18.962803000000001</v>
      </c>
      <c r="F12" s="4">
        <v>20.396545999999997</v>
      </c>
      <c r="G12" s="4">
        <v>22.076170999999999</v>
      </c>
      <c r="H12" s="4">
        <v>24.422138</v>
      </c>
      <c r="I12" s="4">
        <v>24.708074</v>
      </c>
      <c r="J12" s="4">
        <v>24.755929999999999</v>
      </c>
      <c r="K12" s="4">
        <v>24.817325</v>
      </c>
      <c r="L12" s="4">
        <v>27.069545999999999</v>
      </c>
      <c r="M12" s="4">
        <v>27.271519999999999</v>
      </c>
      <c r="N12" s="4">
        <v>29.532468000000001</v>
      </c>
      <c r="O12" s="4">
        <v>30.224132000000001</v>
      </c>
      <c r="P12" s="4">
        <v>30.255942999999998</v>
      </c>
      <c r="Q12" s="4">
        <v>25.765826000000001</v>
      </c>
      <c r="R12" s="4">
        <v>28.044132000000001</v>
      </c>
      <c r="S12" s="4">
        <v>29.355010999999998</v>
      </c>
      <c r="T12" s="4">
        <v>29.514707999999999</v>
      </c>
      <c r="U12" s="4">
        <v>30.238057000000001</v>
      </c>
      <c r="V12" s="4">
        <v>30.529465000000002</v>
      </c>
      <c r="W12" s="4">
        <v>29.862833999999999</v>
      </c>
      <c r="X12" s="4">
        <v>29.393824000000002</v>
      </c>
      <c r="Y12" s="4">
        <v>29.895312000000001</v>
      </c>
      <c r="Z12" s="4">
        <v>30.032273</v>
      </c>
      <c r="AA12" s="4"/>
    </row>
    <row r="13" spans="1:27" s="3" customFormat="1" x14ac:dyDescent="0.15">
      <c r="A13" s="3" t="s">
        <v>19</v>
      </c>
      <c r="B13" s="3" t="s">
        <v>20</v>
      </c>
      <c r="C13" s="4">
        <v>3.6464840000000001</v>
      </c>
      <c r="D13" s="4">
        <v>3.7365720000000002</v>
      </c>
      <c r="E13" s="4">
        <v>4.0338500000000002</v>
      </c>
      <c r="F13" s="4">
        <v>4.2758079999999996</v>
      </c>
      <c r="G13" s="4">
        <v>4.5919750000000006</v>
      </c>
      <c r="H13" s="4">
        <v>5.3318079999999997</v>
      </c>
      <c r="I13" s="4">
        <v>5.2905439999999997</v>
      </c>
      <c r="J13" s="4">
        <v>5.5300229999999999</v>
      </c>
      <c r="K13" s="4">
        <v>5.6432200000000003</v>
      </c>
      <c r="L13" s="4">
        <v>6.2335420000000008</v>
      </c>
      <c r="M13" s="4">
        <v>6.5155559999999992</v>
      </c>
      <c r="N13" s="4">
        <v>7.5852810000000002</v>
      </c>
      <c r="O13" s="4">
        <v>7.6873519999999997</v>
      </c>
      <c r="P13" s="4">
        <v>7.9317039999999999</v>
      </c>
      <c r="Q13" s="4">
        <v>7.4069650000000005</v>
      </c>
      <c r="R13" s="4">
        <v>9.0368230000000001</v>
      </c>
      <c r="S13" s="4">
        <v>9.379092</v>
      </c>
      <c r="T13" s="4">
        <v>9.8284249999999993</v>
      </c>
      <c r="U13" s="4">
        <v>10.702061</v>
      </c>
      <c r="V13" s="4">
        <v>11.123084</v>
      </c>
      <c r="W13" s="4">
        <v>11.128680000000001</v>
      </c>
      <c r="X13" s="4">
        <v>11.394397000000001</v>
      </c>
      <c r="Y13" s="4">
        <v>12.057255999999999</v>
      </c>
      <c r="Z13" s="4">
        <v>12.383908</v>
      </c>
      <c r="AA13" s="4"/>
    </row>
    <row r="14" spans="1:27" s="3" customFormat="1" x14ac:dyDescent="0.15">
      <c r="A14" s="3" t="s">
        <v>21</v>
      </c>
      <c r="B14" s="3" t="s">
        <v>22</v>
      </c>
      <c r="C14" s="4">
        <v>7.3825389999999995</v>
      </c>
      <c r="D14" s="4">
        <v>7.6413540000000006</v>
      </c>
      <c r="E14" s="4">
        <v>8.2744509999999991</v>
      </c>
      <c r="F14" s="4">
        <v>8.8456779999999995</v>
      </c>
      <c r="G14" s="4">
        <v>9.994905000000001</v>
      </c>
      <c r="H14" s="4">
        <v>10.617983000000001</v>
      </c>
      <c r="I14" s="4">
        <v>10.120741000000001</v>
      </c>
      <c r="J14" s="4">
        <v>9.6501640000000002</v>
      </c>
      <c r="K14" s="4">
        <v>9.0387540000000008</v>
      </c>
      <c r="L14" s="4">
        <v>9.7549010000000003</v>
      </c>
      <c r="M14" s="4">
        <v>9.2139299999999995</v>
      </c>
      <c r="N14" s="4">
        <v>8.9104919999999996</v>
      </c>
      <c r="O14" s="4">
        <v>9.1941249999999997</v>
      </c>
      <c r="P14" s="4">
        <v>8.9187309999999993</v>
      </c>
      <c r="Q14" s="4">
        <v>7.5785690000000008</v>
      </c>
      <c r="R14" s="4">
        <v>7.7074260000000008</v>
      </c>
      <c r="S14" s="4">
        <v>7.3881999999999994</v>
      </c>
      <c r="T14" s="4">
        <v>7.2561330000000002</v>
      </c>
      <c r="U14" s="4">
        <v>7.1224829999999999</v>
      </c>
      <c r="V14" s="4">
        <v>6.9197939999999996</v>
      </c>
      <c r="W14" s="4">
        <v>6.8595009999999998</v>
      </c>
      <c r="X14" s="4">
        <v>6.9052820000000006</v>
      </c>
      <c r="Y14" s="4">
        <v>6.8519700000000006</v>
      </c>
      <c r="Z14" s="4">
        <v>6.6578040000000005</v>
      </c>
      <c r="AA14" s="4"/>
    </row>
    <row r="15" spans="1:27" s="3" customFormat="1" x14ac:dyDescent="0.15">
      <c r="A15" s="3" t="s">
        <v>23</v>
      </c>
      <c r="B15" s="3" t="s">
        <v>24</v>
      </c>
      <c r="C15" s="4">
        <v>8.5044760000000004</v>
      </c>
      <c r="D15" s="4">
        <v>8.7429369999999995</v>
      </c>
      <c r="E15" s="4">
        <v>9.1964760000000005</v>
      </c>
      <c r="F15" s="4">
        <v>10.125691000000002</v>
      </c>
      <c r="G15" s="4">
        <v>10.71814</v>
      </c>
      <c r="H15" s="4">
        <v>11.485924000000001</v>
      </c>
      <c r="I15" s="4">
        <v>12.400689</v>
      </c>
      <c r="J15" s="4">
        <v>12.157581</v>
      </c>
      <c r="K15" s="4">
        <v>12.441276</v>
      </c>
      <c r="L15" s="4">
        <v>13.454709999999999</v>
      </c>
      <c r="M15" s="4">
        <v>13.507080999999999</v>
      </c>
      <c r="N15" s="4">
        <v>14.390752000000001</v>
      </c>
      <c r="O15" s="4">
        <v>14.806767000000001</v>
      </c>
      <c r="P15" s="4">
        <v>14.643867</v>
      </c>
      <c r="Q15" s="4">
        <v>11.404748999999999</v>
      </c>
      <c r="R15" s="4">
        <v>11.495244000000001</v>
      </c>
      <c r="S15" s="4">
        <v>12.772231</v>
      </c>
      <c r="T15" s="4">
        <v>12.524308999999999</v>
      </c>
      <c r="U15" s="4">
        <v>12.428447</v>
      </c>
      <c r="V15" s="4">
        <v>12.486587</v>
      </c>
      <c r="W15" s="4">
        <v>11.874653</v>
      </c>
      <c r="X15" s="4">
        <v>11.096029</v>
      </c>
      <c r="Y15" s="4">
        <v>10.989008</v>
      </c>
      <c r="Z15" s="4">
        <v>10.985957000000001</v>
      </c>
      <c r="AA15" s="4"/>
    </row>
    <row r="16" spans="1:27" s="3" customFormat="1" x14ac:dyDescent="0.15">
      <c r="A16" s="3" t="s">
        <v>25</v>
      </c>
      <c r="B16" s="3" t="s">
        <v>26</v>
      </c>
      <c r="C16" s="4">
        <v>23.219033</v>
      </c>
      <c r="D16" s="4">
        <v>24.001494999999998</v>
      </c>
      <c r="E16" s="4">
        <v>26.460592000000002</v>
      </c>
      <c r="F16" s="4">
        <v>28.688286999999999</v>
      </c>
      <c r="G16" s="4">
        <v>31.031562999999998</v>
      </c>
      <c r="H16" s="4">
        <v>31.312270999999999</v>
      </c>
      <c r="I16" s="4">
        <v>30.239395999999999</v>
      </c>
      <c r="J16" s="4">
        <v>28.800541000000003</v>
      </c>
      <c r="K16" s="4">
        <v>30.740936000000001</v>
      </c>
      <c r="L16" s="4">
        <v>31.458558</v>
      </c>
      <c r="M16" s="4">
        <v>32.540165000000002</v>
      </c>
      <c r="N16" s="4">
        <v>32.320242999999998</v>
      </c>
      <c r="O16" s="4">
        <v>32.323222000000001</v>
      </c>
      <c r="P16" s="4">
        <v>31.062785999999999</v>
      </c>
      <c r="Q16" s="4">
        <v>26.000693999999999</v>
      </c>
      <c r="R16" s="4">
        <v>28.477751000000001</v>
      </c>
      <c r="S16" s="4">
        <v>28.441257</v>
      </c>
      <c r="T16" s="4">
        <v>28.448081999999999</v>
      </c>
      <c r="U16" s="4">
        <v>26.993219</v>
      </c>
      <c r="V16" s="4">
        <v>27.034530999999998</v>
      </c>
      <c r="W16" s="4">
        <v>26.907309000000001</v>
      </c>
      <c r="X16" s="4">
        <v>27.063397000000002</v>
      </c>
      <c r="Y16" s="4">
        <v>27.107837</v>
      </c>
      <c r="Z16" s="4">
        <v>27.418809</v>
      </c>
      <c r="AA16" s="4"/>
    </row>
    <row r="17" spans="1:27" s="3" customFormat="1" x14ac:dyDescent="0.15">
      <c r="A17" s="3" t="s">
        <v>27</v>
      </c>
      <c r="B17" s="3" t="s">
        <v>28</v>
      </c>
      <c r="C17" s="4">
        <v>90.564428000000007</v>
      </c>
      <c r="D17" s="4">
        <v>90.873249000000001</v>
      </c>
      <c r="E17" s="4">
        <v>94.492872000000006</v>
      </c>
      <c r="F17" s="4">
        <v>98.131785000000008</v>
      </c>
      <c r="G17" s="4">
        <v>101.686671</v>
      </c>
      <c r="H17" s="4">
        <v>107.636529</v>
      </c>
      <c r="I17" s="4">
        <v>110.73627</v>
      </c>
      <c r="J17" s="4">
        <v>110.26134500000001</v>
      </c>
      <c r="K17" s="4">
        <v>111.23528</v>
      </c>
      <c r="L17" s="4">
        <v>112.00391999999999</v>
      </c>
      <c r="M17" s="4">
        <v>114.19605800000001</v>
      </c>
      <c r="N17" s="4">
        <v>116.58779399999999</v>
      </c>
      <c r="O17" s="4">
        <v>119.58061000000001</v>
      </c>
      <c r="P17" s="4">
        <v>117.839759</v>
      </c>
      <c r="Q17" s="4">
        <v>114.03958100000001</v>
      </c>
      <c r="R17" s="4">
        <v>112.60302499999999</v>
      </c>
      <c r="S17" s="4">
        <v>118.184112</v>
      </c>
      <c r="T17" s="4">
        <v>118.120992</v>
      </c>
      <c r="U17" s="4">
        <v>118.71838099999999</v>
      </c>
      <c r="V17" s="4">
        <v>118.356483</v>
      </c>
      <c r="W17" s="4">
        <v>119.74808800000001</v>
      </c>
      <c r="X17" s="4">
        <v>120.605048</v>
      </c>
      <c r="Y17" s="4">
        <v>122.778637</v>
      </c>
      <c r="Z17" s="4">
        <v>122.997569</v>
      </c>
      <c r="AA17" s="4"/>
    </row>
    <row r="18" spans="1:27" s="3" customFormat="1" x14ac:dyDescent="0.15">
      <c r="A18" s="3" t="s">
        <v>29</v>
      </c>
      <c r="B18" s="3" t="s">
        <v>30</v>
      </c>
      <c r="C18" s="4">
        <v>8.4634799999999988</v>
      </c>
      <c r="D18" s="4">
        <v>7.9867700000000008</v>
      </c>
      <c r="E18" s="4">
        <v>7.8818720000000004</v>
      </c>
      <c r="F18" s="4">
        <v>7.8270240000000006</v>
      </c>
      <c r="G18" s="4">
        <v>7.4917499999999997</v>
      </c>
      <c r="H18" s="4">
        <v>7.728758</v>
      </c>
      <c r="I18" s="4">
        <v>7.9163790000000001</v>
      </c>
      <c r="J18" s="4">
        <v>7.6195259999999996</v>
      </c>
      <c r="K18" s="4">
        <v>7.2813950000000007</v>
      </c>
      <c r="L18" s="4">
        <v>6.9169419999999997</v>
      </c>
      <c r="M18" s="4">
        <v>6.6159239999999997</v>
      </c>
      <c r="N18" s="4">
        <v>6.377637</v>
      </c>
      <c r="O18" s="4">
        <v>6.6093519999999994</v>
      </c>
      <c r="P18" s="4">
        <v>6.3567830000000001</v>
      </c>
      <c r="Q18" s="4">
        <v>5.2001189999999999</v>
      </c>
      <c r="R18" s="4">
        <v>5.0222569999999997</v>
      </c>
      <c r="S18" s="4">
        <v>5.7206869999999999</v>
      </c>
      <c r="T18" s="4">
        <v>5.7848519999999999</v>
      </c>
      <c r="U18" s="4">
        <v>5.4665270000000001</v>
      </c>
      <c r="V18" s="4">
        <v>5.0477809999999996</v>
      </c>
      <c r="W18" s="4">
        <v>5.2696180000000004</v>
      </c>
      <c r="X18" s="4">
        <v>5.2340429999999998</v>
      </c>
      <c r="Y18" s="4">
        <v>5.1656719999999998</v>
      </c>
      <c r="Z18" s="4">
        <v>5.1215730000000006</v>
      </c>
      <c r="AA18" s="4"/>
    </row>
    <row r="19" spans="1:27" s="3" customFormat="1" x14ac:dyDescent="0.15">
      <c r="A19" s="3" t="s">
        <v>31</v>
      </c>
      <c r="B19" s="3" t="s">
        <v>32</v>
      </c>
      <c r="C19" s="4">
        <v>8.7155090000000008</v>
      </c>
      <c r="D19" s="4">
        <v>8.6428480000000008</v>
      </c>
      <c r="E19" s="4">
        <v>9.0629429999999989</v>
      </c>
      <c r="F19" s="4">
        <v>9.3315820000000009</v>
      </c>
      <c r="G19" s="4">
        <v>9.6498889999999999</v>
      </c>
      <c r="H19" s="4">
        <v>9.7555200000000006</v>
      </c>
      <c r="I19" s="4">
        <v>10.232670000000001</v>
      </c>
      <c r="J19" s="4">
        <v>10.209157999999999</v>
      </c>
      <c r="K19" s="4">
        <v>10.472488</v>
      </c>
      <c r="L19" s="4">
        <v>10.47326</v>
      </c>
      <c r="M19" s="4">
        <v>10.245184999999999</v>
      </c>
      <c r="N19" s="4">
        <v>9.9934890000000003</v>
      </c>
      <c r="O19" s="4">
        <v>10.054644</v>
      </c>
      <c r="P19" s="4">
        <v>10.362041</v>
      </c>
      <c r="Q19" s="4">
        <v>10.315693999999999</v>
      </c>
      <c r="R19" s="4">
        <v>10.129296</v>
      </c>
      <c r="S19" s="4">
        <v>10.804295</v>
      </c>
      <c r="T19" s="4">
        <v>10.891468000000001</v>
      </c>
      <c r="U19" s="4">
        <v>10.932872</v>
      </c>
      <c r="V19" s="4">
        <v>11.156261000000001</v>
      </c>
      <c r="W19" s="4">
        <v>10.876778</v>
      </c>
      <c r="X19" s="4">
        <v>10.965140999999999</v>
      </c>
      <c r="Y19" s="4">
        <v>11.180814</v>
      </c>
      <c r="Z19" s="4">
        <v>11.108096999999999</v>
      </c>
      <c r="AA19" s="4"/>
    </row>
    <row r="20" spans="1:27" s="3" customFormat="1" x14ac:dyDescent="0.15">
      <c r="A20" s="3" t="s">
        <v>33</v>
      </c>
      <c r="B20" s="3" t="s">
        <v>34</v>
      </c>
      <c r="C20" s="4">
        <v>12.356530000000001</v>
      </c>
      <c r="D20" s="4">
        <v>12.847661</v>
      </c>
      <c r="E20" s="4">
        <v>13.386341</v>
      </c>
      <c r="F20" s="4">
        <v>13.757939</v>
      </c>
      <c r="G20" s="4">
        <v>14.6592</v>
      </c>
      <c r="H20" s="4">
        <v>15.201510000000001</v>
      </c>
      <c r="I20" s="4">
        <v>14.763461999999999</v>
      </c>
      <c r="J20" s="4">
        <v>14.06606</v>
      </c>
      <c r="K20" s="4">
        <v>14.153542</v>
      </c>
      <c r="L20" s="4">
        <v>14.133512000000001</v>
      </c>
      <c r="M20" s="4">
        <v>15.497234000000001</v>
      </c>
      <c r="N20" s="4">
        <v>14.823026</v>
      </c>
      <c r="O20" s="4">
        <v>15.47382</v>
      </c>
      <c r="P20" s="4">
        <v>14.488583</v>
      </c>
      <c r="Q20" s="4">
        <v>15.200737999999999</v>
      </c>
      <c r="R20" s="4">
        <v>14.442673000000001</v>
      </c>
      <c r="S20" s="4">
        <v>15.151477999999999</v>
      </c>
      <c r="T20" s="4">
        <v>15.474825000000001</v>
      </c>
      <c r="U20" s="4">
        <v>17.462277999999998</v>
      </c>
      <c r="V20" s="4">
        <v>18.203212999999998</v>
      </c>
      <c r="W20" s="4">
        <v>18.339183999999999</v>
      </c>
      <c r="X20" s="4">
        <v>19.159826000000002</v>
      </c>
      <c r="Y20" s="4">
        <v>19.860274</v>
      </c>
      <c r="Z20" s="4">
        <v>19.687043000000003</v>
      </c>
      <c r="AA20" s="4"/>
    </row>
    <row r="21" spans="1:27" s="3" customFormat="1" x14ac:dyDescent="0.15">
      <c r="A21" s="3" t="s">
        <v>35</v>
      </c>
      <c r="B21" s="3" t="s">
        <v>36</v>
      </c>
      <c r="C21" s="4">
        <v>5.2904480000000005</v>
      </c>
      <c r="D21" s="4">
        <v>5.3422099999999997</v>
      </c>
      <c r="E21" s="4">
        <v>5.5766970000000002</v>
      </c>
      <c r="F21" s="4">
        <v>5.6450529999999999</v>
      </c>
      <c r="G21" s="4">
        <v>5.950507</v>
      </c>
      <c r="H21" s="4">
        <v>7.0963750000000001</v>
      </c>
      <c r="I21" s="4">
        <v>8.1969740000000009</v>
      </c>
      <c r="J21" s="4">
        <v>8.5355059999999998</v>
      </c>
      <c r="K21" s="4">
        <v>8.835744</v>
      </c>
      <c r="L21" s="4">
        <v>8.5607189999999989</v>
      </c>
      <c r="M21" s="4">
        <v>9.2470180000000006</v>
      </c>
      <c r="N21" s="4">
        <v>10.981588</v>
      </c>
      <c r="O21" s="4">
        <v>11.226611999999999</v>
      </c>
      <c r="P21" s="4">
        <v>11.339971999999999</v>
      </c>
      <c r="Q21" s="4">
        <v>11.000343999999998</v>
      </c>
      <c r="R21" s="4">
        <v>10.984916</v>
      </c>
      <c r="S21" s="4">
        <v>11.392871999999999</v>
      </c>
      <c r="T21" s="4">
        <v>11.747849</v>
      </c>
      <c r="U21" s="4">
        <v>11.400753</v>
      </c>
      <c r="V21" s="4">
        <v>11.517985000000001</v>
      </c>
      <c r="W21" s="4">
        <v>12.272225000000001</v>
      </c>
      <c r="X21" s="4">
        <v>12.81461</v>
      </c>
      <c r="Y21" s="4">
        <v>13.581045</v>
      </c>
      <c r="Z21" s="4">
        <v>13.676606</v>
      </c>
      <c r="AA21" s="4"/>
    </row>
    <row r="22" spans="1:27" s="3" customFormat="1" x14ac:dyDescent="0.15">
      <c r="A22" s="3" t="s">
        <v>37</v>
      </c>
      <c r="B22" s="3" t="s">
        <v>38</v>
      </c>
      <c r="C22" s="4">
        <v>14.695842000000001</v>
      </c>
      <c r="D22" s="4">
        <v>14.552928</v>
      </c>
      <c r="E22" s="4">
        <v>15.089124</v>
      </c>
      <c r="F22" s="4">
        <v>15.581908</v>
      </c>
      <c r="G22" s="4">
        <v>16.269749999999998</v>
      </c>
      <c r="H22" s="4">
        <v>17.412953000000002</v>
      </c>
      <c r="I22" s="4">
        <v>18.055399000000001</v>
      </c>
      <c r="J22" s="4">
        <v>18.409973999999998</v>
      </c>
      <c r="K22" s="4">
        <v>19.716028999999999</v>
      </c>
      <c r="L22" s="4">
        <v>20.101071000000001</v>
      </c>
      <c r="M22" s="4">
        <v>20.671482999999998</v>
      </c>
      <c r="N22" s="4">
        <v>21.298949</v>
      </c>
      <c r="O22" s="4">
        <v>21.756567</v>
      </c>
      <c r="P22" s="4">
        <v>21.268037</v>
      </c>
      <c r="Q22" s="4">
        <v>18.832214</v>
      </c>
      <c r="R22" s="4">
        <v>18.248798999999998</v>
      </c>
      <c r="S22" s="4">
        <v>20.400644</v>
      </c>
      <c r="T22" s="4">
        <v>19.666101999999999</v>
      </c>
      <c r="U22" s="4">
        <v>18.696278</v>
      </c>
      <c r="V22" s="4">
        <v>18.523551999999999</v>
      </c>
      <c r="W22" s="4">
        <v>18.826790000000003</v>
      </c>
      <c r="X22" s="4">
        <v>18.676333</v>
      </c>
      <c r="Y22" s="4">
        <v>19.306315999999999</v>
      </c>
      <c r="Z22" s="4">
        <v>19.487546999999999</v>
      </c>
      <c r="AA22" s="4"/>
    </row>
    <row r="23" spans="1:27" s="3" customFormat="1" x14ac:dyDescent="0.15">
      <c r="A23" s="3" t="s">
        <v>39</v>
      </c>
      <c r="B23" s="3" t="s">
        <v>40</v>
      </c>
      <c r="C23" s="4">
        <v>21.110139</v>
      </c>
      <c r="D23" s="4">
        <v>21.085117999999998</v>
      </c>
      <c r="E23" s="4">
        <v>21.552810000000001</v>
      </c>
      <c r="F23" s="4">
        <v>22.710916000000001</v>
      </c>
      <c r="G23" s="4">
        <v>22.960388999999999</v>
      </c>
      <c r="H23" s="4">
        <v>24.255374</v>
      </c>
      <c r="I23" s="4">
        <v>24.447949000000001</v>
      </c>
      <c r="J23" s="4">
        <v>24.380507000000001</v>
      </c>
      <c r="K23" s="4">
        <v>24.315009</v>
      </c>
      <c r="L23" s="4">
        <v>24.667257000000003</v>
      </c>
      <c r="M23" s="4">
        <v>23.865376000000001</v>
      </c>
      <c r="N23" s="4">
        <v>24.026119999999999</v>
      </c>
      <c r="O23" s="4">
        <v>24.463282</v>
      </c>
      <c r="P23" s="4">
        <v>23.969867999999998</v>
      </c>
      <c r="Q23" s="4">
        <v>23.940849999999998</v>
      </c>
      <c r="R23" s="4">
        <v>24.627644</v>
      </c>
      <c r="S23" s="4">
        <v>24.858457999999999</v>
      </c>
      <c r="T23" s="4">
        <v>24.396313999999997</v>
      </c>
      <c r="U23" s="4">
        <v>25.766484000000002</v>
      </c>
      <c r="V23" s="4">
        <v>25.214587999999999</v>
      </c>
      <c r="W23" s="4">
        <v>25.624379000000001</v>
      </c>
      <c r="X23" s="4">
        <v>26.013804</v>
      </c>
      <c r="Y23" s="4">
        <v>26.603446999999999</v>
      </c>
      <c r="Z23" s="4">
        <v>26.585348999999997</v>
      </c>
      <c r="AA23" s="4"/>
    </row>
    <row r="24" spans="1:27" s="3" customFormat="1" x14ac:dyDescent="0.15">
      <c r="A24" s="3" t="s">
        <v>41</v>
      </c>
      <c r="B24" s="3" t="s">
        <v>42</v>
      </c>
      <c r="C24" s="4">
        <v>21.295024000000002</v>
      </c>
      <c r="D24" s="4">
        <v>21.960013999999997</v>
      </c>
      <c r="E24" s="4">
        <v>23.668913</v>
      </c>
      <c r="F24" s="4">
        <v>25.340229000000001</v>
      </c>
      <c r="G24" s="4">
        <v>26.937151999999998</v>
      </c>
      <c r="H24" s="4">
        <v>28.254633000000002</v>
      </c>
      <c r="I24" s="4">
        <v>28.725096000000001</v>
      </c>
      <c r="J24" s="4">
        <v>28.358240000000002</v>
      </c>
      <c r="K24" s="4">
        <v>27.245087999999999</v>
      </c>
      <c r="L24" s="4">
        <v>28.210153999999999</v>
      </c>
      <c r="M24" s="4">
        <v>29.230820999999999</v>
      </c>
      <c r="N24" s="4">
        <v>29.779657</v>
      </c>
      <c r="O24" s="4">
        <v>30.866015999999998</v>
      </c>
      <c r="P24" s="4">
        <v>30.781067999999998</v>
      </c>
      <c r="Q24" s="4">
        <v>30.004085</v>
      </c>
      <c r="R24" s="4">
        <v>29.555235</v>
      </c>
      <c r="S24" s="4">
        <v>30.235902999999997</v>
      </c>
      <c r="T24" s="4">
        <v>30.523461000000001</v>
      </c>
      <c r="U24" s="4">
        <v>29.043524000000001</v>
      </c>
      <c r="V24" s="4">
        <v>28.693103000000001</v>
      </c>
      <c r="W24" s="4">
        <v>28.539113</v>
      </c>
      <c r="X24" s="4">
        <v>27.720690999999999</v>
      </c>
      <c r="Y24" s="4">
        <v>27.142092000000002</v>
      </c>
      <c r="Z24" s="4">
        <v>27.390072</v>
      </c>
      <c r="AA24" s="4"/>
    </row>
    <row r="25" spans="1:27" s="3" customFormat="1" x14ac:dyDescent="0.15">
      <c r="A25" s="3" t="s">
        <v>43</v>
      </c>
      <c r="B25" s="3" t="s">
        <v>44</v>
      </c>
      <c r="C25" s="4">
        <v>112.699607</v>
      </c>
      <c r="D25" s="4">
        <v>107.866558</v>
      </c>
      <c r="E25" s="4">
        <v>104.259899</v>
      </c>
      <c r="F25" s="4">
        <v>104.240994</v>
      </c>
      <c r="G25" s="4">
        <v>108.44592900000001</v>
      </c>
      <c r="H25" s="4">
        <v>115.43534299999999</v>
      </c>
      <c r="I25" s="4">
        <v>119.966746</v>
      </c>
      <c r="J25" s="4">
        <v>119.421395</v>
      </c>
      <c r="K25" s="4">
        <v>119.08888899999999</v>
      </c>
      <c r="L25" s="4">
        <v>121.36758</v>
      </c>
      <c r="M25" s="4">
        <v>124.69868200000001</v>
      </c>
      <c r="N25" s="4">
        <v>127.732686</v>
      </c>
      <c r="O25" s="4">
        <v>133.59735500000002</v>
      </c>
      <c r="P25" s="4">
        <v>131.61919699999999</v>
      </c>
      <c r="Q25" s="4">
        <v>123.99427300000001</v>
      </c>
      <c r="R25" s="4">
        <v>120.903094</v>
      </c>
      <c r="S25" s="4">
        <v>118.61881100000001</v>
      </c>
      <c r="T25" s="4">
        <v>112.59388199999999</v>
      </c>
      <c r="U25" s="4">
        <v>113.12113599999999</v>
      </c>
      <c r="V25" s="4">
        <v>110.115753</v>
      </c>
      <c r="W25" s="4">
        <v>109.505257</v>
      </c>
      <c r="X25" s="4">
        <v>108.449133</v>
      </c>
      <c r="Y25" s="4">
        <v>111.86156600000001</v>
      </c>
      <c r="Z25" s="4">
        <v>111.99638300000001</v>
      </c>
      <c r="AA25" s="4"/>
    </row>
    <row r="26" spans="1:27" s="3" customFormat="1" x14ac:dyDescent="0.15">
      <c r="A26" s="3" t="s">
        <v>45</v>
      </c>
      <c r="B26" s="3" t="s">
        <v>46</v>
      </c>
      <c r="C26" s="4">
        <v>703.89596900000004</v>
      </c>
      <c r="D26" s="4">
        <v>719.15269799999999</v>
      </c>
      <c r="E26" s="4">
        <v>743.74065500000006</v>
      </c>
      <c r="F26" s="4">
        <v>778.40520300000003</v>
      </c>
      <c r="G26" s="4">
        <v>812.13722800000005</v>
      </c>
      <c r="H26" s="4">
        <v>854.66098099999999</v>
      </c>
      <c r="I26" s="4">
        <v>874.04384400000004</v>
      </c>
      <c r="J26" s="4">
        <v>886.50923899999998</v>
      </c>
      <c r="K26" s="4">
        <v>896.77774799999997</v>
      </c>
      <c r="L26" s="4">
        <v>923.68864899999994</v>
      </c>
      <c r="M26" s="4">
        <v>942.78867200000002</v>
      </c>
      <c r="N26" s="4">
        <v>972.29396900000006</v>
      </c>
      <c r="O26" s="4">
        <v>1003.958573</v>
      </c>
      <c r="P26" s="4">
        <v>1019.252011</v>
      </c>
      <c r="Q26" s="4">
        <v>987.10458900000003</v>
      </c>
      <c r="R26" s="4">
        <v>1013.315817</v>
      </c>
      <c r="S26" s="4">
        <v>1041.90435</v>
      </c>
      <c r="T26" s="4">
        <v>1053.1905689999999</v>
      </c>
      <c r="U26" s="4">
        <v>1058.51658</v>
      </c>
      <c r="V26" s="4">
        <v>1072.5710300000001</v>
      </c>
      <c r="W26" s="4">
        <v>1087.9917009999999</v>
      </c>
      <c r="X26" s="4">
        <v>1106.6541750000001</v>
      </c>
      <c r="Y26" s="4">
        <v>1135.9683440000001</v>
      </c>
      <c r="Z26" s="4">
        <v>1166.005895</v>
      </c>
      <c r="AA26" s="4"/>
    </row>
    <row r="27" spans="1:27" s="3" customFormat="1" x14ac:dyDescent="0.15">
      <c r="A27" s="3" t="s">
        <v>47</v>
      </c>
      <c r="B27" s="3" t="s">
        <v>48</v>
      </c>
      <c r="C27" s="4">
        <v>236.39819800000001</v>
      </c>
      <c r="D27" s="4">
        <v>239.03577999999999</v>
      </c>
      <c r="E27" s="4">
        <v>251.32033900000002</v>
      </c>
      <c r="F27" s="4">
        <v>266.51447400000001</v>
      </c>
      <c r="G27" s="4">
        <v>278.19319100000001</v>
      </c>
      <c r="H27" s="4">
        <v>290.84373200000005</v>
      </c>
      <c r="I27" s="4">
        <v>298.63553300000001</v>
      </c>
      <c r="J27" s="4">
        <v>301.47765600000002</v>
      </c>
      <c r="K27" s="4">
        <v>302.77336200000002</v>
      </c>
      <c r="L27" s="4">
        <v>307.17890899999998</v>
      </c>
      <c r="M27" s="4">
        <v>310.75261399999999</v>
      </c>
      <c r="N27" s="4">
        <v>316.59434999999996</v>
      </c>
      <c r="O27" s="4">
        <v>326.74801400000001</v>
      </c>
      <c r="P27" s="4">
        <v>331.68282699999997</v>
      </c>
      <c r="Q27" s="4">
        <v>314.35572999999999</v>
      </c>
      <c r="R27" s="4">
        <v>321.78294599999998</v>
      </c>
      <c r="S27" s="4">
        <v>332.43240800000001</v>
      </c>
      <c r="T27" s="4">
        <v>333.55157400000002</v>
      </c>
      <c r="U27" s="4">
        <v>333.72658699999999</v>
      </c>
      <c r="V27" s="4">
        <v>336.86556199999995</v>
      </c>
      <c r="W27" s="4">
        <v>344.02880599999997</v>
      </c>
      <c r="X27" s="4">
        <v>351.19842399999999</v>
      </c>
      <c r="Y27" s="4">
        <v>360.53593100000001</v>
      </c>
      <c r="Z27" s="4">
        <v>365.071504</v>
      </c>
      <c r="AA27" s="4"/>
    </row>
    <row r="28" spans="1:27" s="3" customFormat="1" x14ac:dyDescent="0.15">
      <c r="A28" s="3" t="s">
        <v>49</v>
      </c>
      <c r="B28" s="3" t="s">
        <v>50</v>
      </c>
      <c r="C28" s="4">
        <v>142.69386700000001</v>
      </c>
      <c r="D28" s="4">
        <v>142.974504</v>
      </c>
      <c r="E28" s="4">
        <v>148.35953000000001</v>
      </c>
      <c r="F28" s="4">
        <v>156.42052100000001</v>
      </c>
      <c r="G28" s="4">
        <v>163.137541</v>
      </c>
      <c r="H28" s="4">
        <v>171.39606099999997</v>
      </c>
      <c r="I28" s="4">
        <v>178.03922399999999</v>
      </c>
      <c r="J28" s="4">
        <v>180.91576800000001</v>
      </c>
      <c r="K28" s="4">
        <v>182.40272700000003</v>
      </c>
      <c r="L28" s="4">
        <v>183.624863</v>
      </c>
      <c r="M28" s="4">
        <v>184.189009</v>
      </c>
      <c r="N28" s="4">
        <v>186.79444000000001</v>
      </c>
      <c r="O28" s="4">
        <v>192.82199299999999</v>
      </c>
      <c r="P28" s="4">
        <v>197.99284899999998</v>
      </c>
      <c r="Q28" s="4">
        <v>186.68932599999999</v>
      </c>
      <c r="R28" s="4">
        <v>186.60430700000001</v>
      </c>
      <c r="S28" s="4">
        <v>192.73387</v>
      </c>
      <c r="T28" s="4">
        <v>192.943172</v>
      </c>
      <c r="U28" s="4">
        <v>194.75059899999999</v>
      </c>
      <c r="V28" s="4">
        <v>198.270906</v>
      </c>
      <c r="W28" s="4">
        <v>208.25428200000002</v>
      </c>
      <c r="X28" s="4">
        <v>213.191136</v>
      </c>
      <c r="Y28" s="4">
        <v>218.02821</v>
      </c>
      <c r="Z28" s="4">
        <v>220.33302600000002</v>
      </c>
      <c r="AA28" s="4"/>
    </row>
    <row r="29" spans="1:27" s="3" customFormat="1" x14ac:dyDescent="0.15">
      <c r="A29" s="3" t="s">
        <v>51</v>
      </c>
      <c r="B29" s="3" t="s">
        <v>52</v>
      </c>
      <c r="C29" s="4">
        <v>54.035618999999997</v>
      </c>
      <c r="D29" s="4">
        <v>56.807053999999994</v>
      </c>
      <c r="E29" s="4">
        <v>62.506115999999999</v>
      </c>
      <c r="F29" s="4">
        <v>68.281843999999992</v>
      </c>
      <c r="G29" s="4">
        <v>71.894603000000004</v>
      </c>
      <c r="H29" s="4">
        <v>74.157089999999997</v>
      </c>
      <c r="I29" s="4">
        <v>73.977933999999991</v>
      </c>
      <c r="J29" s="4">
        <v>75.008655000000005</v>
      </c>
      <c r="K29" s="4">
        <v>74.94995200000001</v>
      </c>
      <c r="L29" s="4">
        <v>78.468664000000004</v>
      </c>
      <c r="M29" s="4">
        <v>80.725566000000001</v>
      </c>
      <c r="N29" s="4">
        <v>83.27732499999999</v>
      </c>
      <c r="O29" s="4">
        <v>85.965557000000004</v>
      </c>
      <c r="P29" s="4">
        <v>85.510874000000001</v>
      </c>
      <c r="Q29" s="4">
        <v>80.59310099999999</v>
      </c>
      <c r="R29" s="4">
        <v>86.680441999999999</v>
      </c>
      <c r="S29" s="4">
        <v>88.568936000000008</v>
      </c>
      <c r="T29" s="4">
        <v>89.679914999999994</v>
      </c>
      <c r="U29" s="4">
        <v>87.568494999999999</v>
      </c>
      <c r="V29" s="4">
        <v>87.696289000000007</v>
      </c>
      <c r="W29" s="4">
        <v>85.025486000000001</v>
      </c>
      <c r="X29" s="4">
        <v>86.508730999999997</v>
      </c>
      <c r="Y29" s="4">
        <v>88.304733999999996</v>
      </c>
      <c r="Z29" s="4">
        <v>88.999020999999999</v>
      </c>
      <c r="AA29" s="4"/>
    </row>
    <row r="30" spans="1:27" s="3" customFormat="1" x14ac:dyDescent="0.15">
      <c r="A30" s="3" t="s">
        <v>53</v>
      </c>
      <c r="B30" s="3" t="s">
        <v>54</v>
      </c>
      <c r="C30" s="4">
        <v>40.468989000000001</v>
      </c>
      <c r="D30" s="4">
        <v>39.830349999999996</v>
      </c>
      <c r="E30" s="4">
        <v>41.014792</v>
      </c>
      <c r="F30" s="4">
        <v>42.251703999999997</v>
      </c>
      <c r="G30" s="4">
        <v>43.552910000000004</v>
      </c>
      <c r="H30" s="4">
        <v>45.635714999999998</v>
      </c>
      <c r="I30" s="4">
        <v>46.779703999999995</v>
      </c>
      <c r="J30" s="4">
        <v>45.369385999999999</v>
      </c>
      <c r="K30" s="4">
        <v>45.165065999999996</v>
      </c>
      <c r="L30" s="4">
        <v>44.852883999999996</v>
      </c>
      <c r="M30" s="4">
        <v>45.738351999999999</v>
      </c>
      <c r="N30" s="4">
        <v>46.484978000000005</v>
      </c>
      <c r="O30" s="4">
        <v>47.918776999999999</v>
      </c>
      <c r="P30" s="4">
        <v>48.023831000000001</v>
      </c>
      <c r="Q30" s="4">
        <v>47.010202</v>
      </c>
      <c r="R30" s="4">
        <v>48.664200999999998</v>
      </c>
      <c r="S30" s="4">
        <v>51.290877000000002</v>
      </c>
      <c r="T30" s="4">
        <v>51.133006000000002</v>
      </c>
      <c r="U30" s="4">
        <v>51.460731000000003</v>
      </c>
      <c r="V30" s="4">
        <v>50.898366000000003</v>
      </c>
      <c r="W30" s="4">
        <v>50.749037999999999</v>
      </c>
      <c r="X30" s="4">
        <v>51.532574000000004</v>
      </c>
      <c r="Y30" s="4">
        <v>54.175652999999997</v>
      </c>
      <c r="Z30" s="4">
        <v>55.667406</v>
      </c>
      <c r="AA30" s="4"/>
    </row>
    <row r="31" spans="1:27" s="3" customFormat="1" x14ac:dyDescent="0.15">
      <c r="A31" s="3" t="s">
        <v>55</v>
      </c>
      <c r="B31" s="3" t="s">
        <v>56</v>
      </c>
      <c r="C31" s="4">
        <v>38.396915999999997</v>
      </c>
      <c r="D31" s="4">
        <v>39.707569999999997</v>
      </c>
      <c r="E31" s="4">
        <v>42.492091000000002</v>
      </c>
      <c r="F31" s="4">
        <v>45.878660000000004</v>
      </c>
      <c r="G31" s="4">
        <v>50.087292999999995</v>
      </c>
      <c r="H31" s="4">
        <v>52.548472000000004</v>
      </c>
      <c r="I31" s="4">
        <v>56.908489000000003</v>
      </c>
      <c r="J31" s="4">
        <v>61.428777000000004</v>
      </c>
      <c r="K31" s="4">
        <v>63.721982000000004</v>
      </c>
      <c r="L31" s="4">
        <v>68.502024999999989</v>
      </c>
      <c r="M31" s="4">
        <v>69.330124999999995</v>
      </c>
      <c r="N31" s="4">
        <v>75.667862</v>
      </c>
      <c r="O31" s="4">
        <v>79.396192999999997</v>
      </c>
      <c r="P31" s="4">
        <v>82.105980000000002</v>
      </c>
      <c r="Q31" s="4">
        <v>78.835273999999998</v>
      </c>
      <c r="R31" s="4">
        <v>81.816299999999998</v>
      </c>
      <c r="S31" s="4">
        <v>87.005202000000011</v>
      </c>
      <c r="T31" s="4">
        <v>91.059291000000002</v>
      </c>
      <c r="U31" s="4">
        <v>90.574570999999992</v>
      </c>
      <c r="V31" s="4">
        <v>94.375948000000008</v>
      </c>
      <c r="W31" s="4">
        <v>97.953288999999998</v>
      </c>
      <c r="X31" s="4">
        <v>100.967552</v>
      </c>
      <c r="Y31" s="4">
        <v>107.544101</v>
      </c>
      <c r="Z31" s="4">
        <v>112.15872400000001</v>
      </c>
      <c r="AA31" s="4"/>
    </row>
    <row r="32" spans="1:27" s="3" customFormat="1" x14ac:dyDescent="0.15">
      <c r="A32" s="3" t="s">
        <v>57</v>
      </c>
      <c r="B32" s="3" t="s">
        <v>58</v>
      </c>
      <c r="C32" s="4">
        <v>15.611103999999999</v>
      </c>
      <c r="D32" s="4">
        <v>16.180692000000001</v>
      </c>
      <c r="E32" s="4">
        <v>16.800545999999997</v>
      </c>
      <c r="F32" s="4">
        <v>17.718989000000001</v>
      </c>
      <c r="G32" s="4">
        <v>18.549068999999999</v>
      </c>
      <c r="H32" s="4">
        <v>19.383137999999999</v>
      </c>
      <c r="I32" s="4">
        <v>19.889327000000002</v>
      </c>
      <c r="J32" s="4">
        <v>19.806691999999998</v>
      </c>
      <c r="K32" s="4">
        <v>20.317522</v>
      </c>
      <c r="L32" s="4">
        <v>21.897606</v>
      </c>
      <c r="M32" s="4">
        <v>22.440643000000001</v>
      </c>
      <c r="N32" s="4">
        <v>23.190992999999999</v>
      </c>
      <c r="O32" s="4">
        <v>24.019515999999999</v>
      </c>
      <c r="P32" s="4">
        <v>23.673562</v>
      </c>
      <c r="Q32" s="4">
        <v>21.876767000000001</v>
      </c>
      <c r="R32" s="4">
        <v>22.751301999999999</v>
      </c>
      <c r="S32" s="4">
        <v>24.045840000000002</v>
      </c>
      <c r="T32" s="4">
        <v>23.243867999999999</v>
      </c>
      <c r="U32" s="4">
        <v>22.837195000000001</v>
      </c>
      <c r="V32" s="4">
        <v>23.408150000000003</v>
      </c>
      <c r="W32" s="4">
        <v>23.429345000000001</v>
      </c>
      <c r="X32" s="4">
        <v>23.811529999999998</v>
      </c>
      <c r="Y32" s="4">
        <v>25.099824999999999</v>
      </c>
      <c r="Z32" s="4">
        <v>25.471078000000002</v>
      </c>
      <c r="AA32" s="4"/>
    </row>
    <row r="33" spans="1:27" s="3" customFormat="1" x14ac:dyDescent="0.15">
      <c r="A33" s="3" t="s">
        <v>59</v>
      </c>
      <c r="B33" s="3" t="s">
        <v>60</v>
      </c>
      <c r="C33" s="4">
        <v>5.5445140000000004</v>
      </c>
      <c r="D33" s="4">
        <v>5.7190349999999999</v>
      </c>
      <c r="E33" s="4">
        <v>6.4284549999999996</v>
      </c>
      <c r="F33" s="4">
        <v>7.0830979999999997</v>
      </c>
      <c r="G33" s="4">
        <v>8.2047540000000012</v>
      </c>
      <c r="H33" s="4">
        <v>9.008286</v>
      </c>
      <c r="I33" s="4">
        <v>10.810107</v>
      </c>
      <c r="J33" s="4">
        <v>13.617540999999999</v>
      </c>
      <c r="K33" s="4">
        <v>13.938879</v>
      </c>
      <c r="L33" s="4">
        <v>15.007693</v>
      </c>
      <c r="M33" s="4">
        <v>15.022373999999999</v>
      </c>
      <c r="N33" s="4">
        <v>17.099734999999999</v>
      </c>
      <c r="O33" s="4">
        <v>17.901906999999998</v>
      </c>
      <c r="P33" s="4">
        <v>18.385792000000002</v>
      </c>
      <c r="Q33" s="4">
        <v>17.932513999999998</v>
      </c>
      <c r="R33" s="4">
        <v>18.637521</v>
      </c>
      <c r="S33" s="4">
        <v>20.962475999999999</v>
      </c>
      <c r="T33" s="4">
        <v>23.168898000000002</v>
      </c>
      <c r="U33" s="4">
        <v>23.219666</v>
      </c>
      <c r="V33" s="4">
        <v>24.141013999999998</v>
      </c>
      <c r="W33" s="4">
        <v>25.387605000000001</v>
      </c>
      <c r="X33" s="4">
        <v>24.902417</v>
      </c>
      <c r="Y33" s="4">
        <v>25.547326000000002</v>
      </c>
      <c r="Z33" s="4">
        <v>25.942108000000001</v>
      </c>
      <c r="AA33" s="4"/>
    </row>
    <row r="34" spans="1:27" s="3" customFormat="1" x14ac:dyDescent="0.15">
      <c r="A34" s="3" t="s">
        <v>61</v>
      </c>
      <c r="B34" s="3" t="s">
        <v>62</v>
      </c>
      <c r="C34" s="4">
        <v>23.059373999999998</v>
      </c>
      <c r="D34" s="4">
        <v>23.869095000000002</v>
      </c>
      <c r="E34" s="4">
        <v>24.881996999999998</v>
      </c>
      <c r="F34" s="4">
        <v>26.766705000000002</v>
      </c>
      <c r="G34" s="4">
        <v>28.496933000000002</v>
      </c>
      <c r="H34" s="4">
        <v>28.864281999999999</v>
      </c>
      <c r="I34" s="4">
        <v>29.842191</v>
      </c>
      <c r="J34" s="4">
        <v>29.690265</v>
      </c>
      <c r="K34" s="4">
        <v>31.339993999999997</v>
      </c>
      <c r="L34" s="4">
        <v>33.594561999999996</v>
      </c>
      <c r="M34" s="4">
        <v>34.078470000000003</v>
      </c>
      <c r="N34" s="4">
        <v>36.959557999999994</v>
      </c>
      <c r="O34" s="4">
        <v>39.130224999999996</v>
      </c>
      <c r="P34" s="4">
        <v>41.676504000000001</v>
      </c>
      <c r="Q34" s="4">
        <v>40.287552000000005</v>
      </c>
      <c r="R34" s="4">
        <v>41.717910000000003</v>
      </c>
      <c r="S34" s="4">
        <v>42.608907000000002</v>
      </c>
      <c r="T34" s="4">
        <v>44.678975000000001</v>
      </c>
      <c r="U34" s="4">
        <v>44.511213000000005</v>
      </c>
      <c r="V34" s="4">
        <v>46.826785000000001</v>
      </c>
      <c r="W34" s="4">
        <v>49.136339</v>
      </c>
      <c r="X34" s="4">
        <v>52.227702999999998</v>
      </c>
      <c r="Y34" s="4">
        <v>56.851906</v>
      </c>
      <c r="Z34" s="4">
        <v>60.663811000000003</v>
      </c>
      <c r="AA34" s="4"/>
    </row>
    <row r="35" spans="1:27" s="3" customFormat="1" x14ac:dyDescent="0.15">
      <c r="A35" s="3" t="s">
        <v>63</v>
      </c>
      <c r="B35" s="3" t="s">
        <v>64</v>
      </c>
      <c r="C35" s="4">
        <v>52.787877000000002</v>
      </c>
      <c r="D35" s="4">
        <v>53.694853999999999</v>
      </c>
      <c r="E35" s="4">
        <v>52.303281999999996</v>
      </c>
      <c r="F35" s="4">
        <v>54.203949999999999</v>
      </c>
      <c r="G35" s="4">
        <v>57.570631999999996</v>
      </c>
      <c r="H35" s="4">
        <v>62.867616000000005</v>
      </c>
      <c r="I35" s="4">
        <v>61.420133999999997</v>
      </c>
      <c r="J35" s="4">
        <v>63.902165999999994</v>
      </c>
      <c r="K35" s="4">
        <v>64.976045999999997</v>
      </c>
      <c r="L35" s="4">
        <v>68.616903999999991</v>
      </c>
      <c r="M35" s="4">
        <v>68.92648299999999</v>
      </c>
      <c r="N35" s="4">
        <v>67.465088000000009</v>
      </c>
      <c r="O35" s="4">
        <v>72.481999000000002</v>
      </c>
      <c r="P35" s="4">
        <v>73.459676000000002</v>
      </c>
      <c r="Q35" s="4">
        <v>78.393384999999995</v>
      </c>
      <c r="R35" s="4">
        <v>78.692866999999993</v>
      </c>
      <c r="S35" s="4">
        <v>83.877752999999998</v>
      </c>
      <c r="T35" s="4">
        <v>85.825554999999994</v>
      </c>
      <c r="U35" s="4">
        <v>85.82854300000001</v>
      </c>
      <c r="V35" s="4">
        <v>86.922708</v>
      </c>
      <c r="W35" s="4">
        <v>87.092391000000006</v>
      </c>
      <c r="X35" s="4">
        <v>86.82242699999999</v>
      </c>
      <c r="Y35" s="4">
        <v>86.495181000000002</v>
      </c>
      <c r="Z35" s="4">
        <v>91.847716000000005</v>
      </c>
      <c r="AA35" s="4"/>
    </row>
    <row r="36" spans="1:27" s="3" customFormat="1" x14ac:dyDescent="0.15">
      <c r="A36" s="3" t="s">
        <v>65</v>
      </c>
      <c r="B36" s="3" t="s">
        <v>66</v>
      </c>
      <c r="C36" s="4">
        <v>177.56023499999998</v>
      </c>
      <c r="D36" s="4">
        <v>182.23313899999999</v>
      </c>
      <c r="E36" s="4">
        <v>187.27095300000002</v>
      </c>
      <c r="F36" s="4">
        <v>188.12625700000001</v>
      </c>
      <c r="G36" s="4">
        <v>188.12464199999999</v>
      </c>
      <c r="H36" s="4">
        <v>199.85196900000003</v>
      </c>
      <c r="I36" s="4">
        <v>206.111817</v>
      </c>
      <c r="J36" s="4">
        <v>202.70647099999999</v>
      </c>
      <c r="K36" s="4">
        <v>204.07121699999999</v>
      </c>
      <c r="L36" s="4">
        <v>211.829916</v>
      </c>
      <c r="M36" s="4">
        <v>218.52077499999999</v>
      </c>
      <c r="N36" s="4">
        <v>225.14655400000001</v>
      </c>
      <c r="O36" s="4">
        <v>228.096936</v>
      </c>
      <c r="P36" s="4">
        <v>228.50704000000002</v>
      </c>
      <c r="Q36" s="4">
        <v>230.21879000000001</v>
      </c>
      <c r="R36" s="4">
        <v>234.79736</v>
      </c>
      <c r="S36" s="4">
        <v>234.243888</v>
      </c>
      <c r="T36" s="4">
        <v>238.52232899999998</v>
      </c>
      <c r="U36" s="4">
        <v>243.20063300000001</v>
      </c>
      <c r="V36" s="4">
        <v>245.92055199999999</v>
      </c>
      <c r="W36" s="4">
        <v>246.727453</v>
      </c>
      <c r="X36" s="4">
        <v>248.68389499999998</v>
      </c>
      <c r="Y36" s="4">
        <v>250.31662299999999</v>
      </c>
      <c r="Z36" s="4">
        <v>253.94852399999999</v>
      </c>
      <c r="AA36" s="4"/>
    </row>
    <row r="37" spans="1:27" s="3" customFormat="1" x14ac:dyDescent="0.15">
      <c r="A37" s="3" t="s">
        <v>67</v>
      </c>
      <c r="B37" s="3" t="s">
        <v>68</v>
      </c>
      <c r="C37" s="4">
        <v>172.069928</v>
      </c>
      <c r="D37" s="4">
        <v>176.37184200000002</v>
      </c>
      <c r="E37" s="4">
        <v>179.202179</v>
      </c>
      <c r="F37" s="4">
        <v>189.00938500000001</v>
      </c>
      <c r="G37" s="4">
        <v>200.052931</v>
      </c>
      <c r="H37" s="4">
        <v>209.58815799999999</v>
      </c>
      <c r="I37" s="4">
        <v>208.524891</v>
      </c>
      <c r="J37" s="4">
        <v>210.816509</v>
      </c>
      <c r="K37" s="4">
        <v>212.73299900000001</v>
      </c>
      <c r="L37" s="4">
        <v>217.17214100000001</v>
      </c>
      <c r="M37" s="4">
        <v>224.640277</v>
      </c>
      <c r="N37" s="4">
        <v>233.86113200000003</v>
      </c>
      <c r="O37" s="4">
        <v>242.27982399999999</v>
      </c>
      <c r="P37" s="4">
        <v>246.59453999999999</v>
      </c>
      <c r="Q37" s="4">
        <v>228.91269200000002</v>
      </c>
      <c r="R37" s="4">
        <v>237.92855700000001</v>
      </c>
      <c r="S37" s="4">
        <v>246.16961900000001</v>
      </c>
      <c r="T37" s="4">
        <v>245.92675500000001</v>
      </c>
      <c r="U37" s="4">
        <v>246.89798000000002</v>
      </c>
      <c r="V37" s="4">
        <v>250.22551000000001</v>
      </c>
      <c r="W37" s="4">
        <v>254.548956</v>
      </c>
      <c r="X37" s="4">
        <v>261.28500600000001</v>
      </c>
      <c r="Y37" s="4">
        <v>272.815878</v>
      </c>
      <c r="Z37" s="4">
        <v>284.79510600000003</v>
      </c>
      <c r="AA37" s="4"/>
    </row>
    <row r="38" spans="1:27" s="3" customFormat="1" x14ac:dyDescent="0.15">
      <c r="A38" s="3" t="s">
        <v>69</v>
      </c>
      <c r="B38" s="3" t="s">
        <v>70</v>
      </c>
      <c r="C38" s="4">
        <v>56.133065000000002</v>
      </c>
      <c r="D38" s="4">
        <v>58.018194999999999</v>
      </c>
      <c r="E38" s="4">
        <v>60.238782</v>
      </c>
      <c r="F38" s="4">
        <v>64.676987999999994</v>
      </c>
      <c r="G38" s="4">
        <v>68.902145999999988</v>
      </c>
      <c r="H38" s="4">
        <v>69.865482999999998</v>
      </c>
      <c r="I38" s="4">
        <v>69.079357999999999</v>
      </c>
      <c r="J38" s="4">
        <v>72.161817999999997</v>
      </c>
      <c r="K38" s="4">
        <v>75.704161999999997</v>
      </c>
      <c r="L38" s="4">
        <v>78.426360000000003</v>
      </c>
      <c r="M38" s="4">
        <v>81.717325000000002</v>
      </c>
      <c r="N38" s="4">
        <v>87.155294999999995</v>
      </c>
      <c r="O38" s="4">
        <v>90.310183999999992</v>
      </c>
      <c r="P38" s="4">
        <v>92.02014299999999</v>
      </c>
      <c r="Q38" s="4">
        <v>87.376951000000005</v>
      </c>
      <c r="R38" s="4">
        <v>92.349596999999989</v>
      </c>
      <c r="S38" s="4">
        <v>95.639998000000006</v>
      </c>
      <c r="T38" s="4">
        <v>97.611407</v>
      </c>
      <c r="U38" s="4">
        <v>98.985677999999993</v>
      </c>
      <c r="V38" s="4">
        <v>100.60877599999999</v>
      </c>
      <c r="W38" s="4">
        <v>102.37482199999999</v>
      </c>
      <c r="X38" s="4">
        <v>105.076504</v>
      </c>
      <c r="Y38" s="4">
        <v>109.06332399999999</v>
      </c>
      <c r="Z38" s="4">
        <v>114.783739</v>
      </c>
      <c r="AA38" s="4"/>
    </row>
    <row r="39" spans="1:27" s="3" customFormat="1" x14ac:dyDescent="0.15">
      <c r="A39" s="3" t="s">
        <v>71</v>
      </c>
      <c r="B39" s="3" t="s">
        <v>72</v>
      </c>
      <c r="C39" s="4">
        <v>27.949077000000003</v>
      </c>
      <c r="D39" s="4">
        <v>28.838255</v>
      </c>
      <c r="E39" s="4">
        <v>28.428173999999999</v>
      </c>
      <c r="F39" s="4">
        <v>28.615373999999999</v>
      </c>
      <c r="G39" s="4">
        <v>28.871157</v>
      </c>
      <c r="H39" s="4">
        <v>27.413891</v>
      </c>
      <c r="I39" s="4">
        <v>26.476153</v>
      </c>
      <c r="J39" s="4">
        <v>27.087041000000003</v>
      </c>
      <c r="K39" s="4">
        <v>26.676573000000001</v>
      </c>
      <c r="L39" s="4">
        <v>26.896056999999999</v>
      </c>
      <c r="M39" s="4">
        <v>26.565214000000001</v>
      </c>
      <c r="N39" s="4">
        <v>26.985468000000001</v>
      </c>
      <c r="O39" s="4">
        <v>27.641169999999999</v>
      </c>
      <c r="P39" s="4">
        <v>29.067184000000001</v>
      </c>
      <c r="Q39" s="4">
        <v>29.596568999999999</v>
      </c>
      <c r="R39" s="4">
        <v>30.390976999999999</v>
      </c>
      <c r="S39" s="4">
        <v>31.111065</v>
      </c>
      <c r="T39" s="4">
        <v>31.905929</v>
      </c>
      <c r="U39" s="4">
        <v>32.930802</v>
      </c>
      <c r="V39" s="4">
        <v>33.550324999999994</v>
      </c>
      <c r="W39" s="4">
        <v>33.455739000000001</v>
      </c>
      <c r="X39" s="4">
        <v>33.362495000000003</v>
      </c>
      <c r="Y39" s="4">
        <v>35.156500999999999</v>
      </c>
      <c r="Z39" s="4">
        <v>36.555800000000005</v>
      </c>
      <c r="AA39" s="4"/>
    </row>
    <row r="40" spans="1:27" s="3" customFormat="1" x14ac:dyDescent="0.15">
      <c r="A40" s="3" t="s">
        <v>73</v>
      </c>
      <c r="B40" s="3" t="s">
        <v>74</v>
      </c>
      <c r="C40" s="4">
        <v>8.3365409999999986</v>
      </c>
      <c r="D40" s="4">
        <v>8.5494339999999998</v>
      </c>
      <c r="E40" s="4">
        <v>8.7436229999999995</v>
      </c>
      <c r="F40" s="4">
        <v>9.3245710000000006</v>
      </c>
      <c r="G40" s="4">
        <v>9.9727829999999997</v>
      </c>
      <c r="H40" s="4">
        <v>10.73372</v>
      </c>
      <c r="I40" s="4">
        <v>10.706769</v>
      </c>
      <c r="J40" s="4">
        <v>11.292026</v>
      </c>
      <c r="K40" s="4">
        <v>10.709196</v>
      </c>
      <c r="L40" s="4">
        <v>11.259017</v>
      </c>
      <c r="M40" s="4">
        <v>11.983407</v>
      </c>
      <c r="N40" s="4">
        <v>12.145346999999999</v>
      </c>
      <c r="O40" s="4">
        <v>12.519088</v>
      </c>
      <c r="P40" s="4">
        <v>12.700179</v>
      </c>
      <c r="Q40" s="4">
        <v>12.485498</v>
      </c>
      <c r="R40" s="4">
        <v>13.040074000000001</v>
      </c>
      <c r="S40" s="4">
        <v>13.938494</v>
      </c>
      <c r="T40" s="4">
        <v>14.510354999999999</v>
      </c>
      <c r="U40" s="4">
        <v>14.326101000000001</v>
      </c>
      <c r="V40" s="4">
        <v>14.585618</v>
      </c>
      <c r="W40" s="4">
        <v>14.890879</v>
      </c>
      <c r="X40" s="4">
        <v>14.951174000000002</v>
      </c>
      <c r="Y40" s="4">
        <v>15.472415000000002</v>
      </c>
      <c r="Z40" s="4">
        <v>16.257621</v>
      </c>
      <c r="AA40" s="4"/>
    </row>
    <row r="41" spans="1:27" s="3" customFormat="1" x14ac:dyDescent="0.15">
      <c r="A41" s="3" t="s">
        <v>75</v>
      </c>
      <c r="B41" s="3" t="s">
        <v>76</v>
      </c>
      <c r="C41" s="4">
        <v>80.232805999999997</v>
      </c>
      <c r="D41" s="4">
        <v>81.545308000000006</v>
      </c>
      <c r="E41" s="4">
        <v>82.566156000000007</v>
      </c>
      <c r="F41" s="4">
        <v>87.414151000000004</v>
      </c>
      <c r="G41" s="4">
        <v>93.534822000000005</v>
      </c>
      <c r="H41" s="4">
        <v>103.006795</v>
      </c>
      <c r="I41" s="4">
        <v>103.789891</v>
      </c>
      <c r="J41" s="4">
        <v>101.41589500000001</v>
      </c>
      <c r="K41" s="4">
        <v>100.942015</v>
      </c>
      <c r="L41" s="4">
        <v>101.74891099999999</v>
      </c>
      <c r="M41" s="4">
        <v>105.558716</v>
      </c>
      <c r="N41" s="4">
        <v>108.780387</v>
      </c>
      <c r="O41" s="4">
        <v>113.118298</v>
      </c>
      <c r="P41" s="4">
        <v>114.033905</v>
      </c>
      <c r="Q41" s="4">
        <v>99.930391</v>
      </c>
      <c r="R41" s="4">
        <v>102.496095</v>
      </c>
      <c r="S41" s="4">
        <v>105.78235000000001</v>
      </c>
      <c r="T41" s="4">
        <v>101.93243799999999</v>
      </c>
      <c r="U41" s="4">
        <v>100.661902</v>
      </c>
      <c r="V41" s="4">
        <v>101.480791</v>
      </c>
      <c r="W41" s="4">
        <v>103.827516</v>
      </c>
      <c r="X41" s="4">
        <v>107.887181</v>
      </c>
      <c r="Y41" s="4">
        <v>113.11391099999999</v>
      </c>
      <c r="Z41" s="4">
        <v>117.190263</v>
      </c>
      <c r="AA41" s="4"/>
    </row>
    <row r="42" spans="1:27" s="3" customFormat="1" x14ac:dyDescent="0.15">
      <c r="A42" s="3" t="s">
        <v>77</v>
      </c>
      <c r="B42" s="3" t="s">
        <v>78</v>
      </c>
      <c r="C42" s="4">
        <v>38.764538000000002</v>
      </c>
      <c r="D42" s="4">
        <v>40.573021999999995</v>
      </c>
      <c r="E42" s="4">
        <v>42.363728000000002</v>
      </c>
      <c r="F42" s="4">
        <v>44.325190999999997</v>
      </c>
      <c r="G42" s="4">
        <v>45.931956</v>
      </c>
      <c r="H42" s="4">
        <v>47.349400000000003</v>
      </c>
      <c r="I42" s="4">
        <v>49.062908999999998</v>
      </c>
      <c r="J42" s="4">
        <v>50.262763</v>
      </c>
      <c r="K42" s="4">
        <v>51.797640000000001</v>
      </c>
      <c r="L42" s="4">
        <v>52.844028999999999</v>
      </c>
      <c r="M42" s="4">
        <v>53.579525000000004</v>
      </c>
      <c r="N42" s="4">
        <v>55.184275999999997</v>
      </c>
      <c r="O42" s="4">
        <v>56.284261000000001</v>
      </c>
      <c r="P42" s="4">
        <v>58.073079</v>
      </c>
      <c r="Q42" s="4">
        <v>57.844971000000001</v>
      </c>
      <c r="R42" s="4">
        <v>59.524766000000007</v>
      </c>
      <c r="S42" s="4">
        <v>58.590951000000004</v>
      </c>
      <c r="T42" s="4">
        <v>58.430745999999999</v>
      </c>
      <c r="U42" s="4">
        <v>58.376353999999999</v>
      </c>
      <c r="V42" s="4">
        <v>58.260749000000004</v>
      </c>
      <c r="W42" s="4">
        <v>57.640808</v>
      </c>
      <c r="X42" s="4">
        <v>57.707044000000003</v>
      </c>
      <c r="Y42" s="4">
        <v>58.300144000000003</v>
      </c>
      <c r="Z42" s="4">
        <v>58.688815999999996</v>
      </c>
      <c r="AA42" s="4"/>
    </row>
    <row r="43" spans="1:27" s="3" customFormat="1" x14ac:dyDescent="0.15">
      <c r="A43" s="3" t="s">
        <v>79</v>
      </c>
      <c r="B43" s="3" t="s">
        <v>80</v>
      </c>
      <c r="C43" s="4">
        <v>14.126192999999999</v>
      </c>
      <c r="D43" s="4">
        <v>14.829737</v>
      </c>
      <c r="E43" s="4">
        <v>15.478348</v>
      </c>
      <c r="F43" s="4">
        <v>16.524936</v>
      </c>
      <c r="G43" s="4">
        <v>17.228115000000003</v>
      </c>
      <c r="H43" s="4">
        <v>18.263514000000001</v>
      </c>
      <c r="I43" s="4">
        <v>19.841491000000001</v>
      </c>
      <c r="J43" s="4">
        <v>21.669107</v>
      </c>
      <c r="K43" s="4">
        <v>22.937189</v>
      </c>
      <c r="L43" s="4">
        <v>22.858194999999998</v>
      </c>
      <c r="M43" s="4">
        <v>23.350496</v>
      </c>
      <c r="N43" s="4">
        <v>24.103404999999999</v>
      </c>
      <c r="O43" s="4">
        <v>24.564737000000001</v>
      </c>
      <c r="P43" s="4">
        <v>25.603321999999999</v>
      </c>
      <c r="Q43" s="4">
        <v>25.858514</v>
      </c>
      <c r="R43" s="4">
        <v>26.642337999999999</v>
      </c>
      <c r="S43" s="4">
        <v>26.556215000000002</v>
      </c>
      <c r="T43" s="4">
        <v>26.344842</v>
      </c>
      <c r="U43" s="4">
        <v>26.826383</v>
      </c>
      <c r="V43" s="4">
        <v>27.182728999999998</v>
      </c>
      <c r="W43" s="4">
        <v>27.423154999999998</v>
      </c>
      <c r="X43" s="4">
        <v>27.614006</v>
      </c>
      <c r="Y43" s="4">
        <v>27.802956999999999</v>
      </c>
      <c r="Z43" s="4">
        <v>28.375971</v>
      </c>
      <c r="AA43" s="4"/>
    </row>
    <row r="44" spans="1:27" s="3" customFormat="1" x14ac:dyDescent="0.15">
      <c r="A44" s="3" t="s">
        <v>81</v>
      </c>
      <c r="B44" s="3" t="s">
        <v>82</v>
      </c>
      <c r="C44" s="4">
        <v>21.643633000000001</v>
      </c>
      <c r="D44" s="4">
        <v>22.474392999999999</v>
      </c>
      <c r="E44" s="4">
        <v>23.483398000000001</v>
      </c>
      <c r="F44" s="4">
        <v>24.358164000000002</v>
      </c>
      <c r="G44" s="4">
        <v>25.059370999999999</v>
      </c>
      <c r="H44" s="4">
        <v>25.364768000000002</v>
      </c>
      <c r="I44" s="4">
        <v>25.493660999999999</v>
      </c>
      <c r="J44" s="4">
        <v>24.713367999999999</v>
      </c>
      <c r="K44" s="4">
        <v>24.844025000000002</v>
      </c>
      <c r="L44" s="4">
        <v>25.827386999999998</v>
      </c>
      <c r="M44" s="4">
        <v>26.132899000000002</v>
      </c>
      <c r="N44" s="4">
        <v>27.004312000000002</v>
      </c>
      <c r="O44" s="4">
        <v>27.647509999999997</v>
      </c>
      <c r="P44" s="4">
        <v>28.280309000000003</v>
      </c>
      <c r="Q44" s="4">
        <v>27.827313999999998</v>
      </c>
      <c r="R44" s="4">
        <v>28.713318999999998</v>
      </c>
      <c r="S44" s="4">
        <v>27.987737000000003</v>
      </c>
      <c r="T44" s="4">
        <v>28.181688999999999</v>
      </c>
      <c r="U44" s="4">
        <v>27.832937000000001</v>
      </c>
      <c r="V44" s="4">
        <v>27.475021000000002</v>
      </c>
      <c r="W44" s="4">
        <v>26.703652999999999</v>
      </c>
      <c r="X44" s="4">
        <v>26.529758999999999</v>
      </c>
      <c r="Y44" s="4">
        <v>26.939696000000001</v>
      </c>
      <c r="Z44" s="4">
        <v>26.941676999999999</v>
      </c>
      <c r="AA44" s="4"/>
    </row>
    <row r="45" spans="1:27" s="3" customFormat="1" x14ac:dyDescent="0.15">
      <c r="A45" s="3" t="s">
        <v>83</v>
      </c>
      <c r="B45" s="3" t="s">
        <v>84</v>
      </c>
      <c r="C45" s="4">
        <v>2.8114430000000001</v>
      </c>
      <c r="D45" s="4">
        <v>3.0698989999999999</v>
      </c>
      <c r="E45" s="4">
        <v>3.1950069999999999</v>
      </c>
      <c r="F45" s="4">
        <v>3.244729</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row>
    <row r="46" spans="1:27" s="3" customFormat="1" x14ac:dyDescent="0.15">
      <c r="A46" s="3" t="s">
        <v>85</v>
      </c>
      <c r="B46" s="3" t="s">
        <v>86</v>
      </c>
      <c r="C46" s="4">
        <v>367.06294300000002</v>
      </c>
      <c r="D46" s="4">
        <v>368.52517700000004</v>
      </c>
      <c r="E46" s="4">
        <v>370.26624800000002</v>
      </c>
      <c r="F46" s="4">
        <v>371.97285600000004</v>
      </c>
      <c r="G46" s="4">
        <v>374.79503999999997</v>
      </c>
      <c r="H46" s="4">
        <v>373.85223300000001</v>
      </c>
      <c r="I46" s="4">
        <v>379.65651700000001</v>
      </c>
      <c r="J46" s="4">
        <v>381.13677300000001</v>
      </c>
      <c r="K46" s="4">
        <v>383.384388</v>
      </c>
      <c r="L46" s="4">
        <v>391.12611800000002</v>
      </c>
      <c r="M46" s="4">
        <v>395.00195500000001</v>
      </c>
      <c r="N46" s="4">
        <v>401.38985400000001</v>
      </c>
      <c r="O46" s="4">
        <v>405.45388799999995</v>
      </c>
      <c r="P46" s="4">
        <v>409.79887600000001</v>
      </c>
      <c r="Q46" s="4">
        <v>415.25059399999998</v>
      </c>
      <c r="R46" s="4">
        <v>419.03451000000001</v>
      </c>
      <c r="S46" s="4">
        <v>424.83819499999998</v>
      </c>
      <c r="T46" s="4">
        <v>430.79872699999999</v>
      </c>
      <c r="U46" s="4">
        <v>435.388668</v>
      </c>
      <c r="V46" s="4">
        <v>439.70497399999999</v>
      </c>
      <c r="W46" s="4">
        <v>441.12714099999999</v>
      </c>
      <c r="X46" s="4">
        <v>445.87325699999997</v>
      </c>
      <c r="Y46" s="4">
        <v>449.824747</v>
      </c>
      <c r="Z46" s="4">
        <v>453.92374000000001</v>
      </c>
      <c r="AA46" s="4"/>
    </row>
    <row r="47" spans="1:27" s="3" customFormat="1" x14ac:dyDescent="0.15">
      <c r="A47" s="3" t="s">
        <v>87</v>
      </c>
      <c r="B47" s="3" t="s">
        <v>88</v>
      </c>
      <c r="C47" s="4">
        <v>130.95649700000001</v>
      </c>
      <c r="D47" s="4">
        <v>136.295322</v>
      </c>
      <c r="E47" s="4">
        <v>137.576168</v>
      </c>
      <c r="F47" s="4">
        <v>137.91693900000001</v>
      </c>
      <c r="G47" s="4">
        <v>140.04514300000002</v>
      </c>
      <c r="H47" s="4">
        <v>140.701752</v>
      </c>
      <c r="I47" s="4">
        <v>141.958236</v>
      </c>
      <c r="J47" s="4">
        <v>139.55448199999998</v>
      </c>
      <c r="K47" s="4">
        <v>141.00774900000002</v>
      </c>
      <c r="L47" s="4">
        <v>143.419872</v>
      </c>
      <c r="M47" s="4">
        <v>146.115793</v>
      </c>
      <c r="N47" s="4">
        <v>147.61606599999999</v>
      </c>
      <c r="O47" s="4">
        <v>148.702191</v>
      </c>
      <c r="P47" s="4">
        <v>148.916079</v>
      </c>
      <c r="Q47" s="4">
        <v>152.65422899999999</v>
      </c>
      <c r="R47" s="4">
        <v>153.429832</v>
      </c>
      <c r="S47" s="4">
        <v>154.05400899999998</v>
      </c>
      <c r="T47" s="4">
        <v>155.71086400000002</v>
      </c>
      <c r="U47" s="4">
        <v>157.27252100000001</v>
      </c>
      <c r="V47" s="4">
        <v>158.179</v>
      </c>
      <c r="W47" s="4">
        <v>157.38033300000001</v>
      </c>
      <c r="X47" s="4">
        <v>157.60764399999999</v>
      </c>
      <c r="Y47" s="4">
        <v>157.76030900000001</v>
      </c>
      <c r="Z47" s="4">
        <v>159.13059799999999</v>
      </c>
      <c r="AA47" s="4"/>
    </row>
    <row r="48" spans="1:27" s="3" customFormat="1" x14ac:dyDescent="0.15">
      <c r="A48" s="3" t="s">
        <v>89</v>
      </c>
      <c r="B48" s="3" t="s">
        <v>90</v>
      </c>
      <c r="C48" s="4">
        <v>103.44486900000001</v>
      </c>
      <c r="D48" s="4">
        <v>103.18702999999999</v>
      </c>
      <c r="E48" s="4">
        <v>102.87389200000001</v>
      </c>
      <c r="F48" s="4">
        <v>103.41775100000001</v>
      </c>
      <c r="G48" s="4">
        <v>104.07225800000001</v>
      </c>
      <c r="H48" s="4">
        <v>102.597251</v>
      </c>
      <c r="I48" s="4">
        <v>103.536886</v>
      </c>
      <c r="J48" s="4">
        <v>102.037848</v>
      </c>
      <c r="K48" s="4">
        <v>102.32972100000001</v>
      </c>
      <c r="L48" s="4">
        <v>103.315622</v>
      </c>
      <c r="M48" s="4">
        <v>102.70400199999999</v>
      </c>
      <c r="N48" s="4">
        <v>102.036215</v>
      </c>
      <c r="O48" s="4">
        <v>103.078901</v>
      </c>
      <c r="P48" s="4">
        <v>102.20813800000001</v>
      </c>
      <c r="Q48" s="4">
        <v>100.68663099999999</v>
      </c>
      <c r="R48" s="4">
        <v>100.518596</v>
      </c>
      <c r="S48" s="4">
        <v>101.13605100000001</v>
      </c>
      <c r="T48" s="4">
        <v>102.44456100000001</v>
      </c>
      <c r="U48" s="4">
        <v>102.85809500000001</v>
      </c>
      <c r="V48" s="4">
        <v>103.454358</v>
      </c>
      <c r="W48" s="4">
        <v>103.977374</v>
      </c>
      <c r="X48" s="4">
        <v>105.42508000000001</v>
      </c>
      <c r="Y48" s="4">
        <v>106.201774</v>
      </c>
      <c r="Z48" s="4">
        <v>107.044749</v>
      </c>
      <c r="AA48" s="4"/>
    </row>
    <row r="49" spans="1:27" s="3" customFormat="1" x14ac:dyDescent="0.15">
      <c r="A49" s="3" t="s">
        <v>91</v>
      </c>
      <c r="B49" s="3" t="s">
        <v>92</v>
      </c>
      <c r="C49" s="4">
        <v>82.943221000000008</v>
      </c>
      <c r="D49" s="4">
        <v>83.312713000000002</v>
      </c>
      <c r="E49" s="4">
        <v>83.536489000000003</v>
      </c>
      <c r="F49" s="4">
        <v>84.528286999999992</v>
      </c>
      <c r="G49" s="4">
        <v>85.305424000000002</v>
      </c>
      <c r="H49" s="4">
        <v>84.547804999999997</v>
      </c>
      <c r="I49" s="4">
        <v>86.992637999999999</v>
      </c>
      <c r="J49" s="4">
        <v>89.372179000000003</v>
      </c>
      <c r="K49" s="4">
        <v>89.155618000000004</v>
      </c>
      <c r="L49" s="4">
        <v>91.941986</v>
      </c>
      <c r="M49" s="4">
        <v>93.429441000000011</v>
      </c>
      <c r="N49" s="4">
        <v>94.226688999999993</v>
      </c>
      <c r="O49" s="4">
        <v>96.137833999999998</v>
      </c>
      <c r="P49" s="4">
        <v>99.803067999999996</v>
      </c>
      <c r="Q49" s="4">
        <v>101.92113800000001</v>
      </c>
      <c r="R49" s="4">
        <v>103.87093700000001</v>
      </c>
      <c r="S49" s="4">
        <v>107.019245</v>
      </c>
      <c r="T49" s="4">
        <v>109.129424</v>
      </c>
      <c r="U49" s="4">
        <v>111.09665799999999</v>
      </c>
      <c r="V49" s="4">
        <v>113.346187</v>
      </c>
      <c r="W49" s="4">
        <v>115.41107799999999</v>
      </c>
      <c r="X49" s="4">
        <v>118.476882</v>
      </c>
      <c r="Y49" s="4">
        <v>120.941734</v>
      </c>
      <c r="Z49" s="4">
        <v>122.29767200000001</v>
      </c>
      <c r="AA49" s="4"/>
    </row>
    <row r="50" spans="1:27" s="3" customFormat="1" x14ac:dyDescent="0.15">
      <c r="A50" s="3" t="s">
        <v>93</v>
      </c>
      <c r="B50" s="3" t="s">
        <v>94</v>
      </c>
      <c r="C50" s="4">
        <v>53.407459000000003</v>
      </c>
      <c r="D50" s="4">
        <v>46.584313000000002</v>
      </c>
      <c r="E50" s="4">
        <v>47.043527000000005</v>
      </c>
      <c r="F50" s="4">
        <v>46.790381000000004</v>
      </c>
      <c r="G50" s="4">
        <v>45.759793999999999</v>
      </c>
      <c r="H50" s="4">
        <v>46.337989999999998</v>
      </c>
      <c r="I50" s="4">
        <v>47.500639</v>
      </c>
      <c r="J50" s="4">
        <v>50.694277</v>
      </c>
      <c r="K50" s="4">
        <v>51.461514000000001</v>
      </c>
      <c r="L50" s="4">
        <v>52.978430999999993</v>
      </c>
      <c r="M50" s="4">
        <v>53.048422000000002</v>
      </c>
      <c r="N50" s="4">
        <v>58.030080999999996</v>
      </c>
      <c r="O50" s="4">
        <v>57.931693000000003</v>
      </c>
      <c r="P50" s="4">
        <v>59.019247999999997</v>
      </c>
      <c r="Q50" s="4">
        <v>60.033957999999998</v>
      </c>
      <c r="R50" s="4">
        <v>61.246789</v>
      </c>
      <c r="S50" s="4">
        <v>62.638601000000001</v>
      </c>
      <c r="T50" s="4">
        <v>63.518252000000004</v>
      </c>
      <c r="U50" s="4">
        <v>64.161619999999999</v>
      </c>
      <c r="V50" s="4">
        <v>64.725428999999991</v>
      </c>
      <c r="W50" s="4">
        <v>64.358356000000001</v>
      </c>
      <c r="X50" s="4">
        <v>64.365116</v>
      </c>
      <c r="Y50" s="4">
        <v>64.930216000000001</v>
      </c>
      <c r="Z50" s="4">
        <v>65.468822000000003</v>
      </c>
      <c r="AA50" s="4"/>
    </row>
    <row r="51" spans="1:27" s="3" customFormat="1" x14ac:dyDescent="0.15">
      <c r="A51" s="3" t="s">
        <v>99</v>
      </c>
      <c r="B51" s="3" t="s">
        <v>116</v>
      </c>
      <c r="C51" s="4">
        <v>1401.600608</v>
      </c>
      <c r="D51" s="4">
        <v>1422.3381499999998</v>
      </c>
      <c r="E51" s="4">
        <v>1454.8135569999999</v>
      </c>
      <c r="F51" s="4">
        <v>1508.605826</v>
      </c>
      <c r="G51" s="4">
        <v>1560.670533</v>
      </c>
      <c r="H51" s="4">
        <v>1621.24485</v>
      </c>
      <c r="I51" s="4">
        <v>1653.4222569999999</v>
      </c>
      <c r="J51" s="4">
        <v>1671.8504760000001</v>
      </c>
      <c r="K51" s="4">
        <v>1683.7657730000001</v>
      </c>
      <c r="L51" s="4">
        <v>1734.7976839999999</v>
      </c>
      <c r="M51" s="4">
        <v>1760.5171070000001</v>
      </c>
      <c r="N51" s="4">
        <v>1804.1312479999999</v>
      </c>
      <c r="O51" s="4">
        <v>1850.186553</v>
      </c>
      <c r="P51" s="4">
        <v>1859.7010209999999</v>
      </c>
      <c r="Q51" s="4">
        <v>1810.8865270000001</v>
      </c>
      <c r="R51" s="4">
        <v>1842.4244630000001</v>
      </c>
      <c r="S51" s="4">
        <v>1883.6692269999999</v>
      </c>
      <c r="T51" s="4">
        <v>1894.309037</v>
      </c>
      <c r="U51" s="4">
        <v>1906.042506</v>
      </c>
      <c r="V51" s="4">
        <v>1927.2300120000002</v>
      </c>
      <c r="W51" s="4">
        <v>1944.632926</v>
      </c>
      <c r="X51" s="4">
        <v>1963.4609029999999</v>
      </c>
      <c r="Y51" s="4">
        <v>2005.0726990000001</v>
      </c>
      <c r="Z51" s="4">
        <v>2040.7112109999998</v>
      </c>
      <c r="AA51" s="4"/>
    </row>
    <row r="52" spans="1:27" s="3" customFormat="1" x14ac:dyDescent="0.1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B53" s="3" t="s">
        <v>139</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Zeros="0" workbookViewId="0">
      <pane xSplit="1" ySplit="2" topLeftCell="N3" activePane="bottomRight" state="frozen"/>
      <selection pane="topRight" activeCell="P1" sqref="P1"/>
      <selection pane="bottomLeft" activeCell="A3" sqref="A3"/>
      <selection pane="bottomRight" activeCell="Z19" sqref="Z19"/>
    </sheetView>
  </sheetViews>
  <sheetFormatPr baseColWidth="10" defaultColWidth="10.6640625" defaultRowHeight="13" x14ac:dyDescent="0.15"/>
  <cols>
    <col min="1" max="1" width="27.33203125" customWidth="1"/>
  </cols>
  <sheetData>
    <row r="1" spans="1:29" x14ac:dyDescent="0.15">
      <c r="A1" s="24" t="s">
        <v>171</v>
      </c>
    </row>
    <row r="2" spans="1:29" x14ac:dyDescent="0.15">
      <c r="B2" s="1">
        <v>1995</v>
      </c>
      <c r="C2" s="1">
        <v>1996</v>
      </c>
      <c r="D2" s="1">
        <v>1997</v>
      </c>
      <c r="E2" s="1">
        <v>1998</v>
      </c>
      <c r="F2" s="1">
        <v>1999</v>
      </c>
      <c r="G2" s="1">
        <v>2000</v>
      </c>
      <c r="H2" s="1">
        <v>2001</v>
      </c>
      <c r="I2" s="1">
        <v>2002</v>
      </c>
      <c r="J2" s="1">
        <v>2003</v>
      </c>
      <c r="K2" s="1">
        <v>2004</v>
      </c>
      <c r="L2" s="1">
        <v>2005</v>
      </c>
      <c r="M2" s="1">
        <v>2006</v>
      </c>
      <c r="N2" s="1">
        <v>2007</v>
      </c>
      <c r="O2" s="1">
        <v>2008</v>
      </c>
      <c r="P2" s="1">
        <v>2009</v>
      </c>
      <c r="Q2" s="1">
        <v>2010</v>
      </c>
      <c r="R2" s="1">
        <v>2011</v>
      </c>
      <c r="S2" s="1">
        <v>2012</v>
      </c>
      <c r="T2" s="1">
        <v>2013</v>
      </c>
      <c r="U2" s="1">
        <v>2014</v>
      </c>
      <c r="V2" s="1">
        <v>2015</v>
      </c>
      <c r="W2" s="1">
        <v>2016</v>
      </c>
      <c r="X2" s="1">
        <v>2017</v>
      </c>
      <c r="Y2" s="1">
        <v>2018</v>
      </c>
      <c r="Z2" s="10" t="s">
        <v>120</v>
      </c>
      <c r="AA2" s="10" t="s">
        <v>145</v>
      </c>
      <c r="AB2" s="10" t="s">
        <v>146</v>
      </c>
      <c r="AC2" s="11" t="s">
        <v>147</v>
      </c>
    </row>
    <row r="3" spans="1:29" x14ac:dyDescent="0.15">
      <c r="A3" t="s">
        <v>121</v>
      </c>
      <c r="B3">
        <f>100*'prod Produit valeur'!C25/'Prod Produit volume'!C25</f>
        <v>61.358385011407535</v>
      </c>
      <c r="C3">
        <f>100*'prod Produit valeur'!D25/'Prod Produit volume'!D25</f>
        <v>62.109845854082096</v>
      </c>
      <c r="D3">
        <f>100*'prod Produit valeur'!E25/'Prod Produit volume'!E25</f>
        <v>63.423186481623389</v>
      </c>
      <c r="E3">
        <f>100*'prod Produit valeur'!F25/'Prod Produit volume'!F25</f>
        <v>64.112854726647313</v>
      </c>
      <c r="F3">
        <f>100*'prod Produit valeur'!G25/'Prod Produit volume'!G25</f>
        <v>65.147722167051683</v>
      </c>
      <c r="G3">
        <f>100*'prod Produit valeur'!H25/'Prod Produit volume'!H25</f>
        <v>66.969274788329017</v>
      </c>
      <c r="H3">
        <f>100*'prod Produit valeur'!I25/'Prod Produit volume'!I25</f>
        <v>68.595129087362224</v>
      </c>
      <c r="I3">
        <f>100*'prod Produit valeur'!J25/'Prod Produit volume'!J25</f>
        <v>70.636613242513647</v>
      </c>
      <c r="J3">
        <f>100*'prod Produit valeur'!K25/'Prod Produit volume'!K25</f>
        <v>72.78899927562577</v>
      </c>
      <c r="K3">
        <f>100*'prod Produit valeur'!L25/'Prod Produit volume'!L25</f>
        <v>75.957260033001887</v>
      </c>
      <c r="L3">
        <f>100*'prod Produit valeur'!M25/'Prod Produit volume'!M25</f>
        <v>78.636744811460602</v>
      </c>
      <c r="M3">
        <f>100*'prod Produit valeur'!N25/'Prod Produit volume'!N25</f>
        <v>82.848640836999294</v>
      </c>
      <c r="N3">
        <f>100*'prod Produit valeur'!O25/'Prod Produit volume'!O25</f>
        <v>86.338991814822819</v>
      </c>
      <c r="O3">
        <f>100*'prod Produit valeur'!P25/'Prod Produit volume'!P25</f>
        <v>91.753586709300549</v>
      </c>
      <c r="P3">
        <f>100*'prod Produit valeur'!Q25/'Prod Produit volume'!Q25</f>
        <v>91.883925125854418</v>
      </c>
      <c r="Q3">
        <f>100*'prod Produit valeur'!R25/'Prod Produit volume'!R25</f>
        <v>93.403358707918485</v>
      </c>
      <c r="R3">
        <f>100*'prod Produit valeur'!S25/'Prod Produit volume'!S25</f>
        <v>96.911852254586378</v>
      </c>
      <c r="S3">
        <f>100*'prod Produit valeur'!T25/'Prod Produit volume'!T25</f>
        <v>99.112452524080695</v>
      </c>
      <c r="T3">
        <f>100*'prod Produit valeur'!U25/'Prod Produit volume'!U25</f>
        <v>99.817215059300608</v>
      </c>
      <c r="U3">
        <f>100*'prod Produit valeur'!V25/'Prod Produit volume'!V25</f>
        <v>100</v>
      </c>
      <c r="V3">
        <f>100*'prod Produit valeur'!W25/'Prod Produit volume'!W25</f>
        <v>98.945335980618964</v>
      </c>
      <c r="W3">
        <f>100*'prod Produit valeur'!X25/'Prod Produit volume'!X25</f>
        <v>99.26655285802498</v>
      </c>
      <c r="X3">
        <f>100*'prod Produit valeur'!Y25/'Prod Produit volume'!Y25</f>
        <v>101.35681675982266</v>
      </c>
      <c r="Y3">
        <f>100*'prod Produit valeur'!Z25/'Prod Produit volume'!Z25</f>
        <v>103.73082780684385</v>
      </c>
      <c r="Z3" s="12">
        <f>(Q3/G3)^(1/10)</f>
        <v>1.0338289507648868</v>
      </c>
      <c r="AA3" s="12">
        <f>(U3/Q3)^(1/4)</f>
        <v>1.0172070855007247</v>
      </c>
      <c r="AB3" s="12">
        <f>(Y3/U3)^(1/4)</f>
        <v>1.0091993472204537</v>
      </c>
      <c r="AC3" s="13">
        <f>(Y3/Q3)^(1/8)</f>
        <v>1.0131953052967388</v>
      </c>
    </row>
    <row r="4" spans="1:29" x14ac:dyDescent="0.15">
      <c r="A4" t="s">
        <v>122</v>
      </c>
      <c r="B4">
        <f>100*'CI produit valeur'!C25/'CI produit volume'!C25</f>
        <v>61.270576373482655</v>
      </c>
      <c r="C4">
        <f>100*'CI produit valeur'!D25/'CI produit volume'!D25</f>
        <v>62.069291013711684</v>
      </c>
      <c r="D4">
        <f>100*'CI produit valeur'!E25/'CI produit volume'!E25</f>
        <v>62.970282047857182</v>
      </c>
      <c r="E4">
        <f>100*'CI produit valeur'!F25/'CI produit volume'!F25</f>
        <v>63.54612549894501</v>
      </c>
      <c r="F4">
        <f>100*'CI produit valeur'!G25/'CI produit volume'!G25</f>
        <v>64.558606042730332</v>
      </c>
      <c r="G4">
        <f>100*'CI produit valeur'!H25/'CI produit volume'!H25</f>
        <v>66.831580754611466</v>
      </c>
      <c r="H4">
        <f>100*'CI produit valeur'!I25/'CI produit volume'!I25</f>
        <v>68.946411160342464</v>
      </c>
      <c r="I4">
        <f>100*'CI produit valeur'!J25/'CI produit volume'!J25</f>
        <v>70.689413905681093</v>
      </c>
      <c r="J4">
        <f>100*'CI produit valeur'!K25/'CI produit volume'!K25</f>
        <v>72.863578788396495</v>
      </c>
      <c r="K4">
        <f>100*'CI produit valeur'!L25/'CI produit volume'!L25</f>
        <v>76.346027046453244</v>
      </c>
      <c r="L4">
        <f>100*'CI produit valeur'!M25/'CI produit volume'!M25</f>
        <v>78.546096964912479</v>
      </c>
      <c r="M4">
        <f>100*'CI produit valeur'!N25/'CI produit volume'!N25</f>
        <v>82.301736126996943</v>
      </c>
      <c r="N4">
        <f>100*'CI produit valeur'!O25/'CI produit volume'!O25</f>
        <v>85.792716734051311</v>
      </c>
      <c r="O4">
        <f>100*'CI produit valeur'!P25/'CI produit volume'!P25</f>
        <v>91.439542870668902</v>
      </c>
      <c r="P4">
        <f>100*'CI produit valeur'!Q25/'CI produit volume'!Q25</f>
        <v>91.989488794490867</v>
      </c>
      <c r="Q4">
        <f>100*'CI produit valeur'!R25/'CI produit volume'!R25</f>
        <v>93.448547969491131</v>
      </c>
      <c r="R4">
        <f>100*'CI produit valeur'!S25/'CI produit volume'!S25</f>
        <v>96.954436303189681</v>
      </c>
      <c r="S4">
        <f>100*'CI produit valeur'!T25/'CI produit volume'!T25</f>
        <v>99.138414741083722</v>
      </c>
      <c r="T4">
        <f>100*'CI produit valeur'!U25/'CI produit volume'!U25</f>
        <v>99.836334302583026</v>
      </c>
      <c r="U4">
        <f>100*'CI produit valeur'!V25/'CI produit volume'!V25</f>
        <v>100</v>
      </c>
      <c r="V4">
        <f>100*'CI produit valeur'!W25/'CI produit volume'!W25</f>
        <v>98.949503908770126</v>
      </c>
      <c r="W4">
        <f>100*'CI produit valeur'!X25/'CI produit volume'!X25</f>
        <v>99.287702334805374</v>
      </c>
      <c r="X4">
        <f>100*'CI produit valeur'!Y25/'CI produit volume'!Y25</f>
        <v>101.42926599922008</v>
      </c>
      <c r="Y4">
        <f>100*'CI produit valeur'!Z25/'CI produit volume'!Z25</f>
        <v>103.62768545413742</v>
      </c>
      <c r="Z4" s="12"/>
      <c r="AA4" s="12"/>
      <c r="AB4" s="12"/>
      <c r="AC4" s="14"/>
    </row>
    <row r="5" spans="1:29" x14ac:dyDescent="0.15">
      <c r="A5" t="s">
        <v>123</v>
      </c>
      <c r="B5">
        <f>100*'fbcf valeur'!C25/'fbcf volume'!C25</f>
        <v>60.763513301496857</v>
      </c>
      <c r="C5">
        <f>100*'fbcf valeur'!D25/'fbcf volume'!D25</f>
        <v>61.901887216909635</v>
      </c>
      <c r="D5">
        <f>100*'fbcf valeur'!E25/'fbcf volume'!E25</f>
        <v>63.159750763513969</v>
      </c>
      <c r="E5">
        <f>100*'fbcf valeur'!F25/'fbcf volume'!F25</f>
        <v>63.865287222942094</v>
      </c>
      <c r="F5">
        <f>100*'fbcf valeur'!G25/'fbcf volume'!G25</f>
        <v>64.646455247415972</v>
      </c>
      <c r="G5">
        <f>100*'fbcf valeur'!H25/'fbcf volume'!H25</f>
        <v>66.120138001511009</v>
      </c>
      <c r="H5">
        <f>100*'fbcf valeur'!I25/'fbcf volume'!I25</f>
        <v>67.894981670328775</v>
      </c>
      <c r="I5">
        <f>100*'fbcf valeur'!J25/'fbcf volume'!J25</f>
        <v>69.896460092443093</v>
      </c>
      <c r="J5">
        <f>100*'fbcf valeur'!K25/'fbcf volume'!K25</f>
        <v>72.217247820643337</v>
      </c>
      <c r="K5">
        <f>100*'fbcf valeur'!L25/'fbcf volume'!L25</f>
        <v>75.613563971233503</v>
      </c>
      <c r="L5">
        <f>100*'fbcf valeur'!M25/'fbcf volume'!M25</f>
        <v>78.322448873981415</v>
      </c>
      <c r="M5">
        <f>100*'fbcf valeur'!N25/'fbcf volume'!N25</f>
        <v>82.776024091686836</v>
      </c>
      <c r="N5">
        <f>100*'fbcf valeur'!O25/'fbcf volume'!O25</f>
        <v>86.263246759848712</v>
      </c>
      <c r="O5">
        <f>100*'fbcf valeur'!P25/'fbcf volume'!P25</f>
        <v>91.763962497694322</v>
      </c>
      <c r="P5">
        <f>100*'fbcf valeur'!Q25/'fbcf volume'!Q25</f>
        <v>91.676969861331955</v>
      </c>
      <c r="Q5">
        <f>100*'fbcf valeur'!R25/'fbcf volume'!R25</f>
        <v>93.185245414991456</v>
      </c>
      <c r="R5">
        <f>100*'fbcf valeur'!S25/'fbcf volume'!S25</f>
        <v>96.872195722329863</v>
      </c>
      <c r="S5">
        <f>100*'fbcf valeur'!T25/'fbcf volume'!T25</f>
        <v>99.089260134921275</v>
      </c>
      <c r="T5">
        <f>100*'fbcf valeur'!U25/'fbcf volume'!U25</f>
        <v>99.530229888214564</v>
      </c>
      <c r="U5">
        <f>100*'fbcf valeur'!V25/'fbcf volume'!V25</f>
        <v>100</v>
      </c>
      <c r="V5">
        <f>100*'fbcf valeur'!W25/'fbcf volume'!W25</f>
        <v>98.80291168274789</v>
      </c>
      <c r="W5">
        <f>100*'fbcf valeur'!X25/'fbcf volume'!X25</f>
        <v>99.018525554190091</v>
      </c>
      <c r="X5">
        <f>100*'fbcf valeur'!Y25/'fbcf volume'!Y25</f>
        <v>101.10183863617848</v>
      </c>
      <c r="Y5">
        <f>100*'fbcf valeur'!Z25/'fbcf volume'!Z25</f>
        <v>103.47455377930868</v>
      </c>
      <c r="Z5" s="12"/>
      <c r="AA5" s="12"/>
      <c r="AB5" s="12"/>
      <c r="AC5" s="14"/>
    </row>
    <row r="6" spans="1:29" x14ac:dyDescent="0.15">
      <c r="A6" t="s">
        <v>124</v>
      </c>
      <c r="B6">
        <f>100*'conso valeur'!C25/'conso volume'!C25</f>
        <v>61.361565674110778</v>
      </c>
      <c r="C6">
        <f>100*'conso valeur'!D25/'conso volume'!D25</f>
        <v>63.416047724781926</v>
      </c>
      <c r="D6">
        <f>100*'conso valeur'!E25/'conso volume'!E25</f>
        <v>64.66695017938315</v>
      </c>
      <c r="E6">
        <f>100*'conso valeur'!F25/'conso volume'!F25</f>
        <v>65.887519714642835</v>
      </c>
      <c r="F6">
        <f>100*'conso valeur'!G25/'conso volume'!G25</f>
        <v>65.470553413496802</v>
      </c>
      <c r="G6">
        <f>100*'conso valeur'!H25/'conso volume'!H25</f>
        <v>62.777690072383614</v>
      </c>
      <c r="H6">
        <f>100*'conso valeur'!I25/'conso volume'!I25</f>
        <v>65.076677663477682</v>
      </c>
      <c r="I6">
        <f>100*'conso valeur'!J25/'conso volume'!J25</f>
        <v>67.712709672683147</v>
      </c>
      <c r="J6">
        <f>100*'conso valeur'!K25/'conso volume'!K25</f>
        <v>69.920534349404875</v>
      </c>
      <c r="K6">
        <f>100*'conso valeur'!L25/'conso volume'!L25</f>
        <v>72.379047412687257</v>
      </c>
      <c r="L6">
        <f>100*'conso valeur'!M25/'conso volume'!M25</f>
        <v>75.161733353388925</v>
      </c>
      <c r="M6">
        <f>100*'conso valeur'!N25/'conso volume'!N25</f>
        <v>78.292073617732726</v>
      </c>
      <c r="N6">
        <f>100*'conso valeur'!O25/'conso volume'!O25</f>
        <v>81.481210707237821</v>
      </c>
      <c r="O6">
        <f>100*'conso valeur'!P25/'conso volume'!P25</f>
        <v>84.400148669707036</v>
      </c>
      <c r="P6">
        <f>100*'conso valeur'!Q25/'conso volume'!Q25</f>
        <v>86.699545474439248</v>
      </c>
      <c r="Q6">
        <f>100*'conso valeur'!R25/'conso volume'!R25</f>
        <v>88.524569023974166</v>
      </c>
      <c r="R6">
        <f>100*'conso valeur'!S25/'conso volume'!S25</f>
        <v>90.590361139909874</v>
      </c>
      <c r="S6">
        <f>100*'conso valeur'!T25/'conso volume'!T25</f>
        <v>94.204981263218869</v>
      </c>
      <c r="T6">
        <f>100*'conso valeur'!U25/'conso volume'!U25</f>
        <v>96.350449464091483</v>
      </c>
      <c r="U6">
        <f>100*'conso valeur'!V25/'conso volume'!V25</f>
        <v>100</v>
      </c>
      <c r="V6">
        <f>100*'conso valeur'!W25/'conso volume'!W25</f>
        <v>101.53680390155381</v>
      </c>
      <c r="W6">
        <f>100*'conso valeur'!X25/'conso volume'!X25</f>
        <v>102.73805343732302</v>
      </c>
      <c r="X6">
        <f>100*'conso valeur'!Y25/'conso volume'!Y25</f>
        <v>104.42439243469538</v>
      </c>
      <c r="Y6">
        <f>100*'conso valeur'!Z25/'conso volume'!Z25</f>
        <v>106.49872523840665</v>
      </c>
      <c r="Z6" s="12"/>
      <c r="AA6" s="12"/>
      <c r="AB6" s="12"/>
      <c r="AC6" s="14"/>
    </row>
    <row r="7" spans="1:29" x14ac:dyDescent="0.15">
      <c r="A7" t="s">
        <v>125</v>
      </c>
      <c r="B7">
        <f>100*'Va branche valeur'!C25/'Va branche volume'!C25</f>
        <v>50.992935583173775</v>
      </c>
      <c r="C7">
        <f>100*'Va branche valeur'!D25/'Va branche volume'!D25</f>
        <v>51.521575389473355</v>
      </c>
      <c r="D7">
        <f>100*'Va branche valeur'!E25/'Va branche volume'!E25</f>
        <v>53.142387947258605</v>
      </c>
      <c r="E7">
        <f>100*'Va branche valeur'!F25/'Va branche volume'!F25</f>
        <v>53.894246250184452</v>
      </c>
      <c r="F7">
        <f>100*'Va branche valeur'!G25/'Va branche volume'!G25</f>
        <v>54.733191505971597</v>
      </c>
      <c r="G7">
        <f>100*'Va branche valeur'!H25/'Va branche volume'!H25</f>
        <v>55.788839298550016</v>
      </c>
      <c r="H7">
        <f>100*'Va branche valeur'!I25/'Va branche volume'!I25</f>
        <v>57.267578967258153</v>
      </c>
      <c r="I7">
        <f>100*'Va branche valeur'!J25/'Va branche volume'!J25</f>
        <v>59.956521191198611</v>
      </c>
      <c r="J7">
        <f>100*'Va branche valeur'!K25/'Va branche volume'!K25</f>
        <v>63.06463485439015</v>
      </c>
      <c r="K7">
        <f>100*'Va branche valeur'!L25/'Va branche volume'!L25</f>
        <v>66.594789976038072</v>
      </c>
      <c r="L7">
        <f>100*'Va branche valeur'!M25/'Va branche volume'!M25</f>
        <v>69.09381608379789</v>
      </c>
      <c r="M7">
        <f>100*'Va branche valeur'!N25/'Va branche volume'!N25</f>
        <v>74.096482242610946</v>
      </c>
      <c r="N7">
        <f>100*'Va branche valeur'!O25/'Va branche volume'!O25</f>
        <v>78.560157871388981</v>
      </c>
      <c r="O7">
        <f>100*'Va branche valeur'!P25/'Va branche volume'!P25</f>
        <v>86.282805691330893</v>
      </c>
      <c r="P7">
        <f>100*'Va branche valeur'!Q25/'Va branche volume'!Q25</f>
        <v>87.758537847953662</v>
      </c>
      <c r="Q7">
        <f>100*'Va branche valeur'!R25/'Va branche volume'!R25</f>
        <v>89.422011813858134</v>
      </c>
      <c r="R7">
        <f>100*'Va branche valeur'!S25/'Va branche volume'!S25</f>
        <v>94.111894276195372</v>
      </c>
      <c r="S7">
        <f>100*'Va branche valeur'!T25/'Va branche volume'!T25</f>
        <v>97.361734094930668</v>
      </c>
      <c r="T7">
        <f>100*'Va branche valeur'!U25/'Va branche volume'!U25</f>
        <v>98.943951552961764</v>
      </c>
      <c r="U7">
        <f>100*'Va branche valeur'!V25/'Va branche volume'!V25</f>
        <v>100</v>
      </c>
      <c r="V7">
        <f>100*'Va branche valeur'!W25/'Va branche volume'!W25</f>
        <v>98.519336838778429</v>
      </c>
      <c r="W7">
        <f>100*'Va branche valeur'!X25/'Va branche volume'!X25</f>
        <v>99.919973541881618</v>
      </c>
      <c r="X7">
        <f>100*'Va branche valeur'!Y25/'Va branche volume'!Y25</f>
        <v>102.68514656767812</v>
      </c>
      <c r="Y7">
        <f>100*'Va branche valeur'!Z25/'Va branche volume'!Z25</f>
        <v>104.83804642155273</v>
      </c>
      <c r="Z7" s="12"/>
      <c r="AA7" s="12"/>
      <c r="AB7" s="12"/>
      <c r="AC7" s="14"/>
    </row>
    <row r="8" spans="1:29" s="78" customFormat="1" x14ac:dyDescent="0.15">
      <c r="A8" s="7" t="s">
        <v>126</v>
      </c>
      <c r="B8" s="7">
        <f>100*'Ci branche valeur'!C25/'Ci branche volume'!C25</f>
        <v>69.115433396611266</v>
      </c>
      <c r="C8" s="7">
        <f>100*'Ci branche valeur'!D25/'Ci branche volume'!D25</f>
        <v>70.050305082429773</v>
      </c>
      <c r="D8" s="7">
        <f>100*'Ci branche valeur'!E25/'Ci branche volume'!E25</f>
        <v>71.055551409608583</v>
      </c>
      <c r="E8" s="7">
        <f>100*'Ci branche valeur'!F25/'Ci branche volume'!F25</f>
        <v>71.678748166213893</v>
      </c>
      <c r="F8" s="7">
        <f>100*'Ci branche valeur'!G25/'Ci branche volume'!G25</f>
        <v>72.86195855233197</v>
      </c>
      <c r="G8" s="7">
        <f>100*'Ci branche valeur'!H25/'Ci branche volume'!H25</f>
        <v>75.284743998160991</v>
      </c>
      <c r="H8" s="7">
        <f>100*'Ci branche valeur'!I25/'Ci branche volume'!I25</f>
        <v>77.009477166073296</v>
      </c>
      <c r="I8" s="7">
        <f>100*'Ci branche valeur'!J25/'Ci branche volume'!J25</f>
        <v>78.487689438006441</v>
      </c>
      <c r="J8" s="7">
        <f>100*'Ci branche valeur'!K25/'Ci branche volume'!K25</f>
        <v>79.850176465379207</v>
      </c>
      <c r="K8" s="7">
        <f>100*'Ci branche valeur'!L25/'Ci branche volume'!L25</f>
        <v>82.707322632124985</v>
      </c>
      <c r="L8" s="7">
        <f>100*'Ci branche valeur'!M25/'Ci branche volume'!M25</f>
        <v>85.509416810668156</v>
      </c>
      <c r="M8" s="7">
        <f>100*'Ci branche valeur'!N25/'Ci branche volume'!N25</f>
        <v>89.119463974775968</v>
      </c>
      <c r="N8" s="7">
        <f>100*'Ci branche valeur'!O25/'Ci branche volume'!O25</f>
        <v>91.876149804784532</v>
      </c>
      <c r="O8" s="7">
        <f>100*'Ci branche valeur'!P25/'Ci branche volume'!P25</f>
        <v>95.570467913951191</v>
      </c>
      <c r="P8" s="7">
        <f>100*'Ci branche valeur'!Q25/'Ci branche volume'!Q25</f>
        <v>94.68468045006918</v>
      </c>
      <c r="Q8" s="7">
        <f>100*'Ci branche valeur'!R25/'Ci branche volume'!R25</f>
        <v>96.091119197267787</v>
      </c>
      <c r="R8" s="7">
        <f>100*'Ci branche valeur'!S25/'Ci branche volume'!S25</f>
        <v>98.76838545206509</v>
      </c>
      <c r="S8" s="7">
        <f>100*'Ci branche valeur'!T25/'Ci branche volume'!T25</f>
        <v>100.26981203570236</v>
      </c>
      <c r="T8" s="7">
        <f>100*'Ci branche valeur'!U25/'Ci branche volume'!U25</f>
        <v>100.39030961252317</v>
      </c>
      <c r="U8" s="7">
        <f>100*'Ci branche valeur'!V25/'Ci branche volume'!V25</f>
        <v>99.999999999999986</v>
      </c>
      <c r="V8" s="7">
        <f>100*'Ci branche valeur'!W25/'Ci branche volume'!W25</f>
        <v>99.235237762970186</v>
      </c>
      <c r="W8" s="7">
        <f>100*'Ci branche valeur'!X25/'Ci branche volume'!X25</f>
        <v>98.85373808466683</v>
      </c>
      <c r="X8" s="7">
        <f>100*'Ci branche valeur'!Y25/'Ci branche volume'!Y25</f>
        <v>100.51291645652908</v>
      </c>
      <c r="Y8" s="7">
        <f>100*'Ci branche valeur'!Z25/'Ci branche volume'!Z25</f>
        <v>103.02055336589457</v>
      </c>
      <c r="Z8" s="15">
        <f>(Q8/G8)^(1/10)</f>
        <v>1.0247021026904937</v>
      </c>
      <c r="AA8" s="12">
        <f>(U8/Q8)^(1/4)</f>
        <v>1.0100181708130302</v>
      </c>
      <c r="AB8" s="12">
        <f>(Y8/U8)^(1/4)</f>
        <v>1.007467324841919</v>
      </c>
      <c r="AC8" s="13">
        <f>(Y8/Q8)^(1/8)</f>
        <v>1.0087419415245567</v>
      </c>
    </row>
    <row r="9" spans="1:29" s="78" customFormat="1" x14ac:dyDescent="0.15">
      <c r="A9" s="25"/>
      <c r="B9" s="25"/>
      <c r="C9" s="25"/>
      <c r="D9" s="25"/>
      <c r="E9" s="25"/>
      <c r="F9" s="25"/>
      <c r="G9" s="25"/>
      <c r="H9" s="25"/>
      <c r="I9" s="25"/>
      <c r="J9" s="25"/>
      <c r="K9" s="25"/>
      <c r="L9" s="25"/>
      <c r="M9" s="25"/>
      <c r="N9" s="25"/>
      <c r="O9" s="25"/>
      <c r="P9" s="25"/>
      <c r="Q9" s="25"/>
      <c r="R9" s="25"/>
      <c r="S9" s="25"/>
      <c r="T9" s="25"/>
      <c r="U9" s="25"/>
      <c r="V9" s="25"/>
      <c r="W9" s="25"/>
      <c r="X9" s="25"/>
      <c r="Y9" s="25"/>
      <c r="Z9" s="26"/>
      <c r="AA9" s="27"/>
      <c r="AB9" s="27"/>
      <c r="AC9" s="28"/>
    </row>
    <row r="10" spans="1:29" s="79" customFormat="1" x14ac:dyDescent="0.15">
      <c r="A10" s="75" t="s">
        <v>127</v>
      </c>
      <c r="B10" s="76">
        <f>$E10*B8/$E8</f>
        <v>71.278017231837524</v>
      </c>
      <c r="C10" s="76">
        <f>$E10*C8/$E8</f>
        <v>72.242140537683653</v>
      </c>
      <c r="D10" s="76">
        <f>$E10*D8/$E8</f>
        <v>73.278840468648781</v>
      </c>
      <c r="E10" s="77">
        <f>'matériel costBTP insee Eurostat'!E23*100/'matériel costBTP insee Eurostat'!$U23</f>
        <v>73.921536708448627</v>
      </c>
      <c r="F10" s="77">
        <f>'matériel costBTP insee Eurostat'!F23*100/'matériel costBTP insee Eurostat'!$U23</f>
        <v>73.180856259156769</v>
      </c>
      <c r="G10" s="77">
        <f>'matériel costBTP insee Eurostat'!G23*100/'matériel costBTP insee Eurostat'!$U23</f>
        <v>76.249389549080249</v>
      </c>
      <c r="H10" s="77">
        <f>'matériel costBTP insee Eurostat'!H23*100/'matériel costBTP insee Eurostat'!$U23</f>
        <v>78.129578381898128</v>
      </c>
      <c r="I10" s="77">
        <f>'matériel costBTP insee Eurostat'!I23*100/'matériel costBTP insee Eurostat'!$U23</f>
        <v>78.984209669542579</v>
      </c>
      <c r="J10" s="77">
        <f>'matériel costBTP insee Eurostat'!J23*100/'matériel costBTP insee Eurostat'!$U23</f>
        <v>80.026045905909157</v>
      </c>
      <c r="K10" s="77">
        <f>'matériel costBTP insee Eurostat'!K23*100/'matériel costBTP insee Eurostat'!$U23</f>
        <v>84.600358131206249</v>
      </c>
      <c r="L10" s="77">
        <f>'matériel costBTP insee Eurostat'!L23*100/'matériel costBTP insee Eurostat'!$U23</f>
        <v>86.089858375386626</v>
      </c>
      <c r="M10" s="77">
        <f>'matériel costBTP insee Eurostat'!M23*100/'matériel costBTP insee Eurostat'!$U23</f>
        <v>91.632752726680792</v>
      </c>
      <c r="N10" s="77">
        <f>'matériel costBTP insee Eurostat'!N23*100/'matériel costBTP insee Eurostat'!$U23</f>
        <v>96.27217971675077</v>
      </c>
      <c r="O10" s="77">
        <f>'matériel costBTP insee Eurostat'!O23*100/'matériel costBTP insee Eurostat'!$U23</f>
        <v>100.53719680937652</v>
      </c>
      <c r="P10" s="77">
        <f>'matériel costBTP insee Eurostat'!P23*100/'matériel costBTP insee Eurostat'!$U23</f>
        <v>96.084974768028658</v>
      </c>
      <c r="Q10" s="77">
        <f>'matériel costBTP insee Eurostat'!Q23*100/'matériel costBTP insee Eurostat'!$U23</f>
        <v>97.818655380107444</v>
      </c>
      <c r="R10" s="77">
        <f>'matériel costBTP insee Eurostat'!R23*100/'matériel costBTP insee Eurostat'!$U23</f>
        <v>102.22204134787563</v>
      </c>
      <c r="S10" s="77">
        <f>'matériel costBTP insee Eurostat'!S23*100/'matériel costBTP insee Eurostat'!$U23</f>
        <v>103.19062347387272</v>
      </c>
      <c r="T10" s="77">
        <f>'matériel costBTP insee Eurostat'!T23*100/'matériel costBTP insee Eurostat'!$U23</f>
        <v>101.38368875142436</v>
      </c>
      <c r="U10" s="77">
        <f>'matériel costBTP insee Eurostat'!U23*100/'matériel costBTP insee Eurostat'!$U23</f>
        <v>100</v>
      </c>
      <c r="V10" s="77">
        <f>'matériel costBTP insee Eurostat'!V23*100/'matériel costBTP insee Eurostat'!$U23</f>
        <v>97.6884258505616</v>
      </c>
      <c r="W10" s="77">
        <f>'matériel costBTP insee Eurostat'!W23*100/'matériel costBTP insee Eurostat'!$U23</f>
        <v>95.230343480384178</v>
      </c>
      <c r="X10" s="77">
        <f>'matériel costBTP insee Eurostat'!X23*100/'matériel costBTP insee Eurostat'!$U23</f>
        <v>97.883770144880373</v>
      </c>
      <c r="Y10" s="77">
        <f>'matériel costBTP insee Eurostat'!Y23*100/'matériel costBTP insee Eurostat'!$U23</f>
        <v>100.56161484616636</v>
      </c>
      <c r="Z10" s="74">
        <f>Z3-Z8</f>
        <v>9.1268480743931235E-3</v>
      </c>
      <c r="AA10" s="74">
        <f>AA3-AA8</f>
        <v>7.1889146876944476E-3</v>
      </c>
    </row>
    <row r="11" spans="1:29" s="79" customFormat="1" x14ac:dyDescent="0.15">
      <c r="A11"/>
      <c r="B11"/>
      <c r="C11"/>
      <c r="D11"/>
      <c r="E11"/>
      <c r="F11"/>
      <c r="G11"/>
      <c r="H11"/>
      <c r="I11"/>
      <c r="J11"/>
      <c r="K11"/>
      <c r="L11"/>
      <c r="M11"/>
      <c r="N11"/>
      <c r="O11"/>
      <c r="P11"/>
      <c r="Q11"/>
      <c r="R11"/>
      <c r="S11"/>
      <c r="T11"/>
      <c r="U11"/>
      <c r="V11"/>
      <c r="W11"/>
      <c r="X11"/>
      <c r="Y11"/>
      <c r="Z11"/>
      <c r="AA11"/>
      <c r="AB11"/>
      <c r="AC11"/>
    </row>
    <row r="12" spans="1:29" s="78" customFormat="1" x14ac:dyDescent="0.15">
      <c r="A12" s="8" t="s">
        <v>128</v>
      </c>
      <c r="B12" s="7"/>
      <c r="C12" s="7"/>
      <c r="D12" s="7"/>
      <c r="E12" s="7">
        <f t="shared" ref="E12:Y12" si="0">62%*E10+38%*E3</f>
        <v>70.194237555364126</v>
      </c>
      <c r="F12" s="7">
        <f t="shared" si="0"/>
        <v>70.128265304156841</v>
      </c>
      <c r="G12" s="7">
        <f t="shared" si="0"/>
        <v>72.722945939994787</v>
      </c>
      <c r="H12" s="7">
        <f t="shared" si="0"/>
        <v>74.506487649974488</v>
      </c>
      <c r="I12" s="7">
        <f t="shared" si="0"/>
        <v>75.812123027271582</v>
      </c>
      <c r="J12" s="7">
        <f t="shared" si="0"/>
        <v>77.275968186401471</v>
      </c>
      <c r="K12" s="7">
        <f t="shared" si="0"/>
        <v>81.31598085388859</v>
      </c>
      <c r="L12" s="7">
        <f t="shared" si="0"/>
        <v>83.257675221094729</v>
      </c>
      <c r="M12" s="7">
        <f t="shared" si="0"/>
        <v>88.294790208601825</v>
      </c>
      <c r="N12" s="7">
        <f t="shared" si="0"/>
        <v>92.497568314018153</v>
      </c>
      <c r="O12" s="7">
        <f t="shared" si="0"/>
        <v>97.199424971347653</v>
      </c>
      <c r="P12" s="7">
        <f t="shared" si="0"/>
        <v>94.488575904002445</v>
      </c>
      <c r="Q12" s="7">
        <f t="shared" si="0"/>
        <v>96.140842644675644</v>
      </c>
      <c r="R12" s="7">
        <f t="shared" si="0"/>
        <v>100.20416949242571</v>
      </c>
      <c r="S12" s="7">
        <f t="shared" si="0"/>
        <v>101.64091851295174</v>
      </c>
      <c r="T12" s="7">
        <f t="shared" si="0"/>
        <v>100.78842874841733</v>
      </c>
      <c r="U12" s="7">
        <f t="shared" si="0"/>
        <v>100</v>
      </c>
      <c r="V12" s="7">
        <f t="shared" si="0"/>
        <v>98.166051699983399</v>
      </c>
      <c r="W12" s="7">
        <f t="shared" si="0"/>
        <v>96.764103043887673</v>
      </c>
      <c r="X12" s="7">
        <f t="shared" si="0"/>
        <v>99.203527858558431</v>
      </c>
      <c r="Y12" s="7">
        <f t="shared" si="0"/>
        <v>101.7659157712238</v>
      </c>
    </row>
    <row r="14" spans="1:29" x14ac:dyDescent="0.15">
      <c r="A14" s="6" t="s">
        <v>129</v>
      </c>
      <c r="E14">
        <f t="shared" ref="E14:Y14" si="1">2*E8-E3</f>
        <v>79.244641605780473</v>
      </c>
      <c r="F14">
        <f t="shared" si="1"/>
        <v>80.576194937612257</v>
      </c>
      <c r="G14">
        <f t="shared" si="1"/>
        <v>83.600213207992965</v>
      </c>
      <c r="H14">
        <f t="shared" si="1"/>
        <v>85.423825244784368</v>
      </c>
      <c r="I14">
        <f t="shared" si="1"/>
        <v>86.338765633499236</v>
      </c>
      <c r="J14">
        <f t="shared" si="1"/>
        <v>86.911353655132643</v>
      </c>
      <c r="K14">
        <f t="shared" si="1"/>
        <v>89.457385231248082</v>
      </c>
      <c r="L14">
        <f t="shared" si="1"/>
        <v>92.382088809875711</v>
      </c>
      <c r="M14">
        <f t="shared" si="1"/>
        <v>95.390287112552642</v>
      </c>
      <c r="N14">
        <f t="shared" si="1"/>
        <v>97.413307794746245</v>
      </c>
      <c r="O14">
        <f t="shared" si="1"/>
        <v>99.387349118601833</v>
      </c>
      <c r="P14">
        <f t="shared" si="1"/>
        <v>97.485435774283943</v>
      </c>
      <c r="Q14">
        <f t="shared" si="1"/>
        <v>98.778879686617088</v>
      </c>
      <c r="R14">
        <f t="shared" si="1"/>
        <v>100.6249186495438</v>
      </c>
      <c r="S14">
        <f t="shared" si="1"/>
        <v>101.42717154732402</v>
      </c>
      <c r="T14">
        <f t="shared" si="1"/>
        <v>100.96340416574573</v>
      </c>
      <c r="U14">
        <f t="shared" si="1"/>
        <v>99.999999999999972</v>
      </c>
      <c r="V14">
        <f t="shared" si="1"/>
        <v>99.525139545321409</v>
      </c>
      <c r="W14">
        <f t="shared" si="1"/>
        <v>98.44092331130868</v>
      </c>
      <c r="X14">
        <f t="shared" si="1"/>
        <v>99.669016153235503</v>
      </c>
      <c r="Y14">
        <f t="shared" si="1"/>
        <v>102.31027892494529</v>
      </c>
    </row>
    <row r="17" spans="1:27" x14ac:dyDescent="0.15">
      <c r="A17" s="24" t="s">
        <v>609</v>
      </c>
    </row>
    <row r="18" spans="1:27" x14ac:dyDescent="0.15">
      <c r="A18" t="s">
        <v>131</v>
      </c>
      <c r="B18">
        <f>'CI produit valeur'!C29/'CI produit volume'!C29*100</f>
        <v>66.911383622560592</v>
      </c>
      <c r="C18">
        <f>'CI produit valeur'!D29/'CI produit volume'!D29*100</f>
        <v>67.886948112123562</v>
      </c>
      <c r="D18">
        <f>'CI produit valeur'!E29/'CI produit volume'!E29*100</f>
        <v>69.026659710287589</v>
      </c>
      <c r="E18">
        <f>'CI produit valeur'!F29/'CI produit volume'!F29*100</f>
        <v>69.981209488019516</v>
      </c>
      <c r="F18">
        <f>'CI produit valeur'!G29/'CI produit volume'!G29*100</f>
        <v>72.118435905387869</v>
      </c>
      <c r="G18">
        <f>'CI produit valeur'!H29/'CI produit volume'!H29*100</f>
        <v>74.922481594389836</v>
      </c>
      <c r="H18">
        <f>'CI produit valeur'!I29/'CI produit volume'!I29*100</f>
        <v>77.151205762645546</v>
      </c>
      <c r="I18">
        <f>'CI produit valeur'!J29/'CI produit volume'!J29*100</f>
        <v>77.361866173010952</v>
      </c>
      <c r="J18">
        <f>'CI produit valeur'!K29/'CI produit volume'!K29*100</f>
        <v>78.449523954587292</v>
      </c>
      <c r="K18">
        <f>'CI produit valeur'!L29/'CI produit volume'!L29*100</f>
        <v>80.590444055424939</v>
      </c>
      <c r="L18">
        <f>'CI produit valeur'!M29/'CI produit volume'!M29*100</f>
        <v>82.218056888265707</v>
      </c>
      <c r="M18">
        <f>'CI produit valeur'!N29/'CI produit volume'!N29*100</f>
        <v>84.5196790717157</v>
      </c>
      <c r="N18">
        <f>'CI produit valeur'!O29/'CI produit volume'!O29*100</f>
        <v>87.072107897888259</v>
      </c>
      <c r="O18">
        <f>'CI produit valeur'!P29/'CI produit volume'!P29*100</f>
        <v>91.384665696771577</v>
      </c>
      <c r="P18">
        <f>'CI produit valeur'!Q29/'CI produit volume'!Q29*100</f>
        <v>90.442840818589502</v>
      </c>
      <c r="Q18">
        <f>'CI produit valeur'!R29/'CI produit volume'!R29*100</f>
        <v>91.638687296986774</v>
      </c>
      <c r="R18">
        <f>'CI produit valeur'!S29/'CI produit volume'!S29*100</f>
        <v>93.614784077130324</v>
      </c>
      <c r="S18">
        <f>'CI produit valeur'!T29/'CI produit volume'!T29*100</f>
        <v>96.46274832550742</v>
      </c>
      <c r="T18">
        <f>'CI produit valeur'!U29/'CI produit volume'!U29*100</f>
        <v>98.381593851213395</v>
      </c>
      <c r="U18">
        <f>'CI produit valeur'!V29/'CI produit volume'!V29*100</f>
        <v>100</v>
      </c>
      <c r="V18">
        <f>'CI produit valeur'!W29/'CI produit volume'!W29*100</f>
        <v>101.0839475220231</v>
      </c>
      <c r="W18">
        <f>'CI produit valeur'!X29/'CI produit volume'!X29*100</f>
        <v>100.98433211567814</v>
      </c>
      <c r="X18">
        <f>'CI produit valeur'!Y29/'CI produit volume'!Y29*100</f>
        <v>102.356903432763</v>
      </c>
      <c r="Y18">
        <f>'CI produit valeur'!Z29/'CI produit volume'!Z29*100</f>
        <v>104.91797946346399</v>
      </c>
    </row>
    <row r="19" spans="1:27" x14ac:dyDescent="0.15">
      <c r="A19" s="61" t="s">
        <v>606</v>
      </c>
      <c r="B19">
        <f>'CI produit valeur'!C38/'CI produit volume'!C38*100</f>
        <v>71.035465359191036</v>
      </c>
      <c r="C19">
        <f>'CI produit valeur'!D38/'CI produit volume'!D38*100</f>
        <v>72.07053139805501</v>
      </c>
      <c r="D19">
        <f>'CI produit valeur'!E38/'CI produit volume'!E38*100</f>
        <v>72.904146736476221</v>
      </c>
      <c r="E19">
        <f>'CI produit valeur'!F38/'CI produit volume'!F38*100</f>
        <v>73.593894923206776</v>
      </c>
      <c r="F19">
        <f>'CI produit valeur'!G38/'CI produit volume'!G38*100</f>
        <v>74.760319871150912</v>
      </c>
      <c r="G19">
        <f>'CI produit valeur'!H38/'CI produit volume'!H38*100</f>
        <v>78.222911681534782</v>
      </c>
      <c r="H19">
        <f>'CI produit valeur'!I38/'CI produit volume'!I38*100</f>
        <v>83.594233412315077</v>
      </c>
      <c r="I19">
        <f>'CI produit valeur'!J38/'CI produit volume'!J38*100</f>
        <v>85.537168024912759</v>
      </c>
      <c r="J19">
        <f>'CI produit valeur'!K38/'CI produit volume'!K38*100</f>
        <v>87.245641389523826</v>
      </c>
      <c r="K19">
        <f>'CI produit valeur'!L38/'CI produit volume'!L38*100</f>
        <v>89.084383120679419</v>
      </c>
      <c r="L19">
        <f>'CI produit valeur'!M38/'CI produit volume'!M38*100</f>
        <v>90.473069155302369</v>
      </c>
      <c r="M19">
        <f>'CI produit valeur'!N38/'CI produit volume'!N38*100</f>
        <v>92.665568876137044</v>
      </c>
      <c r="N19">
        <f>'CI produit valeur'!O38/'CI produit volume'!O38*100</f>
        <v>95.201756945820819</v>
      </c>
      <c r="O19">
        <f>'CI produit valeur'!P38/'CI produit volume'!P38*100</f>
        <v>97.517986116984417</v>
      </c>
      <c r="P19">
        <f>'CI produit valeur'!Q38/'CI produit volume'!Q38*100</f>
        <v>97.882200140325594</v>
      </c>
      <c r="Q19">
        <f>'CI produit valeur'!R38/'CI produit volume'!R38*100</f>
        <v>97.98031588560373</v>
      </c>
      <c r="R19">
        <f>'CI produit valeur'!S38/'CI produit volume'!S38*100</f>
        <v>99.49562229218219</v>
      </c>
      <c r="S19">
        <f>'CI produit valeur'!T38/'CI produit volume'!T38*100</f>
        <v>99.840229276587451</v>
      </c>
      <c r="T19">
        <f>'CI produit valeur'!U38/'CI produit volume'!U38*100</f>
        <v>99.989923560343314</v>
      </c>
      <c r="U19">
        <f>'CI produit valeur'!V38/'CI produit volume'!V38*100</f>
        <v>100</v>
      </c>
      <c r="V19">
        <f>'CI produit valeur'!W38/'CI produit volume'!W38*100</f>
        <v>100.85753939232038</v>
      </c>
      <c r="W19">
        <f>'CI produit valeur'!X38/'CI produit volume'!X38*100</f>
        <v>101.03951955249322</v>
      </c>
      <c r="X19">
        <f>'CI produit valeur'!Y38/'CI produit volume'!Y38*100</f>
        <v>100.88269376044468</v>
      </c>
      <c r="Y19">
        <f>'CI produit valeur'!Z38/'CI produit volume'!Z38*100</f>
        <v>101.32719378971498</v>
      </c>
    </row>
    <row r="20" spans="1:27" x14ac:dyDescent="0.15">
      <c r="A20" t="s">
        <v>132</v>
      </c>
      <c r="B20">
        <f>'CI produit valeur'!C41/'CI produit volume'!C41*100</f>
        <v>68.774950222930514</v>
      </c>
      <c r="C20">
        <f>'CI produit valeur'!D41/'CI produit volume'!D41*100</f>
        <v>70.586816977577712</v>
      </c>
      <c r="D20">
        <f>'CI produit valeur'!E41/'CI produit volume'!E41*100</f>
        <v>71.956754160112226</v>
      </c>
      <c r="E20">
        <f>'CI produit valeur'!F41/'CI produit volume'!F41*100</f>
        <v>73.023501304973237</v>
      </c>
      <c r="F20">
        <f>'CI produit valeur'!G41/'CI produit volume'!G41*100</f>
        <v>74.482298144690105</v>
      </c>
      <c r="G20">
        <f>'CI produit valeur'!H41/'CI produit volume'!H41*100</f>
        <v>77.029688751456078</v>
      </c>
      <c r="H20">
        <f>'CI produit valeur'!I41/'CI produit volume'!I41*100</f>
        <v>79.085581701074915</v>
      </c>
      <c r="I20">
        <f>'CI produit valeur'!J41/'CI produit volume'!J41*100</f>
        <v>80.680684192972691</v>
      </c>
      <c r="J20">
        <f>'CI produit valeur'!K41/'CI produit volume'!K41*100</f>
        <v>81.93175844233194</v>
      </c>
      <c r="K20">
        <f>'CI produit valeur'!L41/'CI produit volume'!L41*100</f>
        <v>83.307931933908321</v>
      </c>
      <c r="L20">
        <f>'CI produit valeur'!M41/'CI produit volume'!M41*100</f>
        <v>84.274238415796972</v>
      </c>
      <c r="M20">
        <f>'CI produit valeur'!N41/'CI produit volume'!N41*100</f>
        <v>87.088126235156437</v>
      </c>
      <c r="N20">
        <f>'CI produit valeur'!O41/'CI produit volume'!O41*100</f>
        <v>89.052922254988289</v>
      </c>
      <c r="O20">
        <f>'CI produit valeur'!P41/'CI produit volume'!P41*100</f>
        <v>91.209464361251335</v>
      </c>
      <c r="P20">
        <f>'CI produit valeur'!Q41/'CI produit volume'!Q41*100</f>
        <v>92.58843514130956</v>
      </c>
      <c r="Q20">
        <f>'CI produit valeur'!R41/'CI produit volume'!R41*100</f>
        <v>94.077501732976771</v>
      </c>
      <c r="R20">
        <f>'CI produit valeur'!S41/'CI produit volume'!S41*100</f>
        <v>95.780482601039878</v>
      </c>
      <c r="S20">
        <f>'CI produit valeur'!T41/'CI produit volume'!T41*100</f>
        <v>98.215941775989023</v>
      </c>
      <c r="T20">
        <f>'CI produit valeur'!U41/'CI produit volume'!U41*100</f>
        <v>99.182720054258482</v>
      </c>
      <c r="U20">
        <f>'CI produit valeur'!V41/'CI produit volume'!V41*100</f>
        <v>100</v>
      </c>
      <c r="V20">
        <f>'CI produit valeur'!W41/'CI produit volume'!W41*100</f>
        <v>100.64446941292684</v>
      </c>
      <c r="W20">
        <f>'CI produit valeur'!X41/'CI produit volume'!X41*100</f>
        <v>101.39153700413364</v>
      </c>
      <c r="X20">
        <f>'CI produit valeur'!Y41/'CI produit volume'!Y41*100</f>
        <v>101.68030902010084</v>
      </c>
      <c r="Y20">
        <f>'CI produit valeur'!Z41/'CI produit volume'!Z41*100</f>
        <v>103.11025242717815</v>
      </c>
    </row>
    <row r="21" spans="1:27" x14ac:dyDescent="0.15">
      <c r="A21" t="s">
        <v>133</v>
      </c>
      <c r="B21">
        <f>100*'CI produit valeur'!C35/'CI produit volume'!C35</f>
        <v>82.143177896700053</v>
      </c>
      <c r="C21">
        <f>100*'CI produit valeur'!D35/'CI produit volume'!D35</f>
        <v>80.420420624905503</v>
      </c>
      <c r="D21">
        <f>100*'CI produit valeur'!E35/'CI produit volume'!E35</f>
        <v>77.209890468342081</v>
      </c>
      <c r="E21">
        <f>100*'CI produit valeur'!F35/'CI produit volume'!F35</f>
        <v>80.730932296527584</v>
      </c>
      <c r="F21">
        <f>100*'CI produit valeur'!G35/'CI produit volume'!G35</f>
        <v>87.2858012499983</v>
      </c>
      <c r="G21">
        <f>100*'CI produit valeur'!H35/'CI produit volume'!H35</f>
        <v>84.251699279939231</v>
      </c>
      <c r="H21">
        <f>100*'CI produit valeur'!I35/'CI produit volume'!I35</f>
        <v>79.758737569581768</v>
      </c>
      <c r="I21">
        <f>100*'CI produit valeur'!J35/'CI produit volume'!J35</f>
        <v>83.493040370059731</v>
      </c>
      <c r="J21">
        <f>100*'CI produit valeur'!K35/'CI produit volume'!K35</f>
        <v>81.554075202063487</v>
      </c>
      <c r="K21">
        <f>100*'CI produit valeur'!L35/'CI produit volume'!L35</f>
        <v>80.746229035617475</v>
      </c>
      <c r="L21">
        <f>100*'CI produit valeur'!M35/'CI produit volume'!M35</f>
        <v>81.893983097382815</v>
      </c>
      <c r="M21">
        <f>100*'CI produit valeur'!N35/'CI produit volume'!N35</f>
        <v>81.625960641462967</v>
      </c>
      <c r="N21">
        <f>100*'CI produit valeur'!O35/'CI produit volume'!O35</f>
        <v>76.803025071870053</v>
      </c>
      <c r="O21">
        <f>100*'CI produit valeur'!P35/'CI produit volume'!P35</f>
        <v>73.788362881155862</v>
      </c>
      <c r="P21">
        <f>100*'CI produit valeur'!Q35/'CI produit volume'!Q35</f>
        <v>86.83034017951276</v>
      </c>
      <c r="Q21">
        <f>100*'CI produit valeur'!R35/'CI produit volume'!R35</f>
        <v>94.052416468091948</v>
      </c>
      <c r="R21">
        <f>100*'CI produit valeur'!S35/'CI produit volume'!S35</f>
        <v>90.031911578981735</v>
      </c>
      <c r="S21">
        <f>100*'CI produit valeur'!T35/'CI produit volume'!T35</f>
        <v>93.461860009755313</v>
      </c>
      <c r="T21">
        <f>100*'CI produit valeur'!U35/'CI produit volume'!U35</f>
        <v>96.215885042660972</v>
      </c>
      <c r="U21">
        <f>100*'CI produit valeur'!V35/'CI produit volume'!V35</f>
        <v>99.999999999999986</v>
      </c>
      <c r="V21">
        <f>100*'CI produit valeur'!W35/'CI produit volume'!W35</f>
        <v>98.711122289221876</v>
      </c>
      <c r="W21">
        <f>100*'CI produit valeur'!X35/'CI produit volume'!X35</f>
        <v>98.526791290596321</v>
      </c>
      <c r="X21">
        <f>100*'CI produit valeur'!Y35/'CI produit volume'!Y35</f>
        <v>96.017602623709109</v>
      </c>
      <c r="Y21">
        <f>100*'CI produit valeur'!Z35/'CI produit volume'!Z35</f>
        <v>95.889461764591204</v>
      </c>
    </row>
    <row r="22" spans="1:27" x14ac:dyDescent="0.15">
      <c r="A22" t="s">
        <v>134</v>
      </c>
      <c r="B22">
        <f>(B18*'TEI 38 2016'!$T$24+'prix CI btp'!B19*'TEI 38 2016'!$T$31+'prix CI btp'!B20*'TEI 38 2016'!$T$34+'prix CI btp'!B21*'TEI 38 2016'!$T$29)/('TEI 38 2016'!$T$24+'TEI 38 2016'!$T$29+'TEI 38 2016'!$T$31+'TEI 38 2016'!$T$34)</f>
        <v>71.382591898192231</v>
      </c>
      <c r="C22">
        <f>(C18*'TEI 38 2016'!$T$24+'prix CI btp'!C19*'TEI 38 2016'!$T$31+'prix CI btp'!C20*'TEI 38 2016'!$T$34+'prix CI btp'!C21*'TEI 38 2016'!$T$29)/('TEI 38 2016'!$T$24+'TEI 38 2016'!$T$29+'TEI 38 2016'!$T$31+'TEI 38 2016'!$T$34)</f>
        <v>72.32681964887847</v>
      </c>
      <c r="D22">
        <f>(D18*'TEI 38 2016'!$T$24+'prix CI btp'!D19*'TEI 38 2016'!$T$31+'prix CI btp'!D20*'TEI 38 2016'!$T$34+'prix CI btp'!D21*'TEI 38 2016'!$T$29)/('TEI 38 2016'!$T$24+'TEI 38 2016'!$T$29+'TEI 38 2016'!$T$31+'TEI 38 2016'!$T$34)</f>
        <v>72.837132995840477</v>
      </c>
      <c r="E22">
        <f>(E18*'TEI 38 2016'!$T$24+'prix CI btp'!E19*'TEI 38 2016'!$T$31+'prix CI btp'!E20*'TEI 38 2016'!$T$34+'prix CI btp'!E21*'TEI 38 2016'!$T$29)/('TEI 38 2016'!$T$24+'TEI 38 2016'!$T$29+'TEI 38 2016'!$T$31+'TEI 38 2016'!$T$34)</f>
        <v>74.065257474277672</v>
      </c>
      <c r="F22">
        <f>(F18*'TEI 38 2016'!$T$24+'prix CI btp'!F19*'TEI 38 2016'!$T$31+'prix CI btp'!F20*'TEI 38 2016'!$T$34+'prix CI btp'!F21*'TEI 38 2016'!$T$29)/('TEI 38 2016'!$T$24+'TEI 38 2016'!$T$29+'TEI 38 2016'!$T$31+'TEI 38 2016'!$T$34)</f>
        <v>76.136836210685985</v>
      </c>
      <c r="G22">
        <f>(G18*'TEI 38 2016'!$T$24+'prix CI btp'!G19*'TEI 38 2016'!$T$31+'prix CI btp'!G20*'TEI 38 2016'!$T$34+'prix CI btp'!G21*'TEI 38 2016'!$T$29)/('TEI 38 2016'!$T$24+'TEI 38 2016'!$T$29+'TEI 38 2016'!$T$31+'TEI 38 2016'!$T$34)</f>
        <v>78.341812756442877</v>
      </c>
      <c r="H22">
        <f>(H18*'TEI 38 2016'!$T$24+'prix CI btp'!H19*'TEI 38 2016'!$T$31+'prix CI btp'!H20*'TEI 38 2016'!$T$34+'prix CI btp'!H21*'TEI 38 2016'!$T$29)/('TEI 38 2016'!$T$24+'TEI 38 2016'!$T$29+'TEI 38 2016'!$T$31+'TEI 38 2016'!$T$34)</f>
        <v>80.934425162476444</v>
      </c>
      <c r="I22">
        <f>(I18*'TEI 38 2016'!$T$24+'prix CI btp'!I19*'TEI 38 2016'!$T$31+'prix CI btp'!I20*'TEI 38 2016'!$T$34+'prix CI btp'!I21*'TEI 38 2016'!$T$29)/('TEI 38 2016'!$T$24+'TEI 38 2016'!$T$29+'TEI 38 2016'!$T$31+'TEI 38 2016'!$T$34)</f>
        <v>82.857242075163526</v>
      </c>
      <c r="J22">
        <f>(J18*'TEI 38 2016'!$T$24+'prix CI btp'!J19*'TEI 38 2016'!$T$31+'prix CI btp'!J20*'TEI 38 2016'!$T$34+'prix CI btp'!J21*'TEI 38 2016'!$T$29)/('TEI 38 2016'!$T$24+'TEI 38 2016'!$T$29+'TEI 38 2016'!$T$31+'TEI 38 2016'!$T$34)</f>
        <v>83.86093800891156</v>
      </c>
      <c r="K22">
        <f>(K18*'TEI 38 2016'!$T$24+'prix CI btp'!K19*'TEI 38 2016'!$T$31+'prix CI btp'!K20*'TEI 38 2016'!$T$34+'prix CI btp'!K21*'TEI 38 2016'!$T$29)/('TEI 38 2016'!$T$24+'TEI 38 2016'!$T$29+'TEI 38 2016'!$T$31+'TEI 38 2016'!$T$34)</f>
        <v>85.198496543959592</v>
      </c>
      <c r="L22">
        <f>(L18*'TEI 38 2016'!$T$24+'prix CI btp'!L19*'TEI 38 2016'!$T$31+'prix CI btp'!L20*'TEI 38 2016'!$T$34+'prix CI btp'!L21*'TEI 38 2016'!$T$29)/('TEI 38 2016'!$T$24+'TEI 38 2016'!$T$29+'TEI 38 2016'!$T$31+'TEI 38 2016'!$T$34)</f>
        <v>86.418809221205848</v>
      </c>
      <c r="M22">
        <f>(M18*'TEI 38 2016'!$T$24+'prix CI btp'!M19*'TEI 38 2016'!$T$31+'prix CI btp'!M20*'TEI 38 2016'!$T$34+'prix CI btp'!M21*'TEI 38 2016'!$T$29)/('TEI 38 2016'!$T$24+'TEI 38 2016'!$T$29+'TEI 38 2016'!$T$31+'TEI 38 2016'!$T$34)</f>
        <v>88.516555171093373</v>
      </c>
      <c r="N22">
        <f>(N18*'TEI 38 2016'!$T$24+'prix CI btp'!N19*'TEI 38 2016'!$T$31+'prix CI btp'!N20*'TEI 38 2016'!$T$34+'prix CI btp'!N21*'TEI 38 2016'!$T$29)/('TEI 38 2016'!$T$24+'TEI 38 2016'!$T$29+'TEI 38 2016'!$T$31+'TEI 38 2016'!$T$34)</f>
        <v>89.85702700029573</v>
      </c>
      <c r="O22">
        <f>(O18*'TEI 38 2016'!$T$24+'prix CI btp'!O19*'TEI 38 2016'!$T$31+'prix CI btp'!O20*'TEI 38 2016'!$T$34+'prix CI btp'!O21*'TEI 38 2016'!$T$29)/('TEI 38 2016'!$T$24+'TEI 38 2016'!$T$29+'TEI 38 2016'!$T$31+'TEI 38 2016'!$T$34)</f>
        <v>91.552930926489083</v>
      </c>
      <c r="P22">
        <f>(P18*'TEI 38 2016'!$T$24+'prix CI btp'!P19*'TEI 38 2016'!$T$31+'prix CI btp'!P20*'TEI 38 2016'!$T$34+'prix CI btp'!P21*'TEI 38 2016'!$T$29)/('TEI 38 2016'!$T$24+'TEI 38 2016'!$T$29+'TEI 38 2016'!$T$31+'TEI 38 2016'!$T$34)</f>
        <v>93.889692281808749</v>
      </c>
      <c r="Q22">
        <f>(Q18*'TEI 38 2016'!$T$24+'prix CI btp'!Q19*'TEI 38 2016'!$T$31+'prix CI btp'!Q20*'TEI 38 2016'!$T$34+'prix CI btp'!Q21*'TEI 38 2016'!$T$29)/('TEI 38 2016'!$T$24+'TEI 38 2016'!$T$29+'TEI 38 2016'!$T$31+'TEI 38 2016'!$T$34)</f>
        <v>95.5374221421893</v>
      </c>
      <c r="R22">
        <f>(R18*'TEI 38 2016'!$T$24+'prix CI btp'!R19*'TEI 38 2016'!$T$31+'prix CI btp'!R20*'TEI 38 2016'!$T$34+'prix CI btp'!R21*'TEI 38 2016'!$T$29)/('TEI 38 2016'!$T$24+'TEI 38 2016'!$T$29+'TEI 38 2016'!$T$31+'TEI 38 2016'!$T$34)</f>
        <v>96.413595824507411</v>
      </c>
      <c r="S22">
        <f>(S18*'TEI 38 2016'!$T$24+'prix CI btp'!S19*'TEI 38 2016'!$T$31+'prix CI btp'!S20*'TEI 38 2016'!$T$34+'prix CI btp'!S21*'TEI 38 2016'!$T$29)/('TEI 38 2016'!$T$24+'TEI 38 2016'!$T$29+'TEI 38 2016'!$T$31+'TEI 38 2016'!$T$34)</f>
        <v>98.129773717134995</v>
      </c>
      <c r="T22">
        <f>(T18*'TEI 38 2016'!$T$24+'prix CI btp'!T19*'TEI 38 2016'!$T$31+'prix CI btp'!T20*'TEI 38 2016'!$T$34+'prix CI btp'!T21*'TEI 38 2016'!$T$29)/('TEI 38 2016'!$T$24+'TEI 38 2016'!$T$29+'TEI 38 2016'!$T$31+'TEI 38 2016'!$T$34)</f>
        <v>99.064173121495756</v>
      </c>
      <c r="U22">
        <f>(U18*'TEI 38 2016'!$T$24+'prix CI btp'!U19*'TEI 38 2016'!$T$31+'prix CI btp'!U20*'TEI 38 2016'!$T$34+'prix CI btp'!U21*'TEI 38 2016'!$T$29)/('TEI 38 2016'!$T$24+'TEI 38 2016'!$T$29+'TEI 38 2016'!$T$31+'TEI 38 2016'!$T$34)</f>
        <v>99.999999999999986</v>
      </c>
      <c r="V22">
        <f>(V18*'TEI 38 2016'!$T$24+'prix CI btp'!V19*'TEI 38 2016'!$T$31+'prix CI btp'!V20*'TEI 38 2016'!$T$34+'prix CI btp'!V21*'TEI 38 2016'!$T$29)/('TEI 38 2016'!$T$24+'TEI 38 2016'!$T$29+'TEI 38 2016'!$T$31+'TEI 38 2016'!$T$34)</f>
        <v>100.50889555038032</v>
      </c>
      <c r="W22">
        <f>(W18*'TEI 38 2016'!$T$24+'prix CI btp'!W19*'TEI 38 2016'!$T$31+'prix CI btp'!W20*'TEI 38 2016'!$T$34+'prix CI btp'!W21*'TEI 38 2016'!$T$29)/('TEI 38 2016'!$T$24+'TEI 38 2016'!$T$29+'TEI 38 2016'!$T$31+'TEI 38 2016'!$T$34)</f>
        <v>100.82660950517686</v>
      </c>
      <c r="X22">
        <f>(X18*'TEI 38 2016'!$T$24+'prix CI btp'!X19*'TEI 38 2016'!$T$31+'prix CI btp'!X20*'TEI 38 2016'!$T$34+'prix CI btp'!X21*'TEI 38 2016'!$T$29)/('TEI 38 2016'!$T$24+'TEI 38 2016'!$T$29+'TEI 38 2016'!$T$31+'TEI 38 2016'!$T$34)</f>
        <v>100.63469681151517</v>
      </c>
      <c r="Y22">
        <f>(Y18*'TEI 38 2016'!$T$24+'prix CI btp'!Y19*'TEI 38 2016'!$T$31+'prix CI btp'!Y20*'TEI 38 2016'!$T$34+'prix CI btp'!Y21*'TEI 38 2016'!$T$29)/('TEI 38 2016'!$T$24+'TEI 38 2016'!$T$29+'TEI 38 2016'!$T$31+'TEI 38 2016'!$T$34)</f>
        <v>101.52567658804836</v>
      </c>
    </row>
    <row r="24" spans="1:27" x14ac:dyDescent="0.15">
      <c r="A24" s="24" t="s">
        <v>610</v>
      </c>
      <c r="B24" s="9"/>
    </row>
    <row r="25" spans="1:27" x14ac:dyDescent="0.15">
      <c r="A25" t="s">
        <v>130</v>
      </c>
      <c r="B25" s="9">
        <f>'TEI 38 2016'!$T$24+'TEI 38 2016'!$T$29+'TEI 38 2016'!$T$31+'TEI 38 2016'!$T$34</f>
        <v>35014.442000000003</v>
      </c>
      <c r="C25" s="9">
        <f>'TEI 38 2016'!$T$24+'TEI 38 2016'!$T$29+'TEI 38 2016'!$T$31+'TEI 38 2016'!$T$34</f>
        <v>35014.442000000003</v>
      </c>
      <c r="D25" s="9">
        <f>'TEI 38 2016'!$T$24+'TEI 38 2016'!$T$29+'TEI 38 2016'!$T$31+'TEI 38 2016'!$T$34</f>
        <v>35014.442000000003</v>
      </c>
      <c r="E25" s="9">
        <f>'TEI 38 2016'!$T$24+'TEI 38 2016'!$T$29+'TEI 38 2016'!$T$31+'TEI 38 2016'!$T$34</f>
        <v>35014.442000000003</v>
      </c>
      <c r="F25" s="9">
        <f>'TEI 38 2016'!$T$24+'TEI 38 2016'!$T$29+'TEI 38 2016'!$T$31+'TEI 38 2016'!$T$34</f>
        <v>35014.442000000003</v>
      </c>
      <c r="G25" s="9">
        <f>'TEI 38 2016'!$T$24+'TEI 38 2016'!$T$29+'TEI 38 2016'!$T$31+'TEI 38 2016'!$T$34</f>
        <v>35014.442000000003</v>
      </c>
      <c r="H25" s="9">
        <f>'TEI 38 2016'!$T$24+'TEI 38 2016'!$T$29+'TEI 38 2016'!$T$31+'TEI 38 2016'!$T$34</f>
        <v>35014.442000000003</v>
      </c>
      <c r="I25" s="9">
        <f>'TEI 38 2016'!$T$24+'TEI 38 2016'!$T$29+'TEI 38 2016'!$T$31+'TEI 38 2016'!$T$34</f>
        <v>35014.442000000003</v>
      </c>
      <c r="J25" s="9">
        <f>'TEI 38 2016'!$T$24+'TEI 38 2016'!$T$29+'TEI 38 2016'!$T$31+'TEI 38 2016'!$T$34</f>
        <v>35014.442000000003</v>
      </c>
      <c r="K25" s="9">
        <f>'TEI 38 2016'!$T$24+'TEI 38 2016'!$T$29+'TEI 38 2016'!$T$31+'TEI 38 2016'!$T$34</f>
        <v>35014.442000000003</v>
      </c>
      <c r="L25" s="9">
        <f>'TEI 38 2016'!$T$24+'TEI 38 2016'!$T$29+'TEI 38 2016'!$T$31+'TEI 38 2016'!$T$34</f>
        <v>35014.442000000003</v>
      </c>
      <c r="M25" s="9">
        <f>'TEI 38 2016'!$T$24+'TEI 38 2016'!$T$29+'TEI 38 2016'!$T$31+'TEI 38 2016'!$T$34</f>
        <v>35014.442000000003</v>
      </c>
      <c r="N25" s="9">
        <f>'TEI 38 2016'!$T$24+'TEI 38 2016'!$T$29+'TEI 38 2016'!$T$31+'TEI 38 2016'!$T$34</f>
        <v>35014.442000000003</v>
      </c>
      <c r="O25" s="9">
        <f>'TEI 38 2016'!$T$24+'TEI 38 2016'!$T$29+'TEI 38 2016'!$T$31+'TEI 38 2016'!$T$34</f>
        <v>35014.442000000003</v>
      </c>
      <c r="P25" s="9">
        <f>'TEI 38 2016'!$T$24+'TEI 38 2016'!$T$29+'TEI 38 2016'!$T$31+'TEI 38 2016'!$T$34</f>
        <v>35014.442000000003</v>
      </c>
      <c r="Q25" s="9">
        <f>'TEI 38 2016'!$T$24+'TEI 38 2016'!$T$29+'TEI 38 2016'!$T$31+'TEI 38 2016'!$T$34</f>
        <v>35014.442000000003</v>
      </c>
      <c r="R25" s="9">
        <f>'TEI 38 2016'!$T$24+'TEI 38 2016'!$T$29+'TEI 38 2016'!$T$31+'TEI 38 2016'!$T$34</f>
        <v>35014.442000000003</v>
      </c>
      <c r="S25" s="9">
        <f>'TEI 38 2016'!$T$24+'TEI 38 2016'!$T$29+'TEI 38 2016'!$T$31+'TEI 38 2016'!$T$34</f>
        <v>35014.442000000003</v>
      </c>
      <c r="T25" s="9">
        <f>'TEI 38 2016'!$T$24+'TEI 38 2016'!$T$29+'TEI 38 2016'!$T$31+'TEI 38 2016'!$T$34</f>
        <v>35014.442000000003</v>
      </c>
      <c r="U25" s="9">
        <f>'TEI 38 2016'!$T$24+'TEI 38 2016'!$T$29+'TEI 38 2016'!$T$31+'TEI 38 2016'!$T$34</f>
        <v>35014.442000000003</v>
      </c>
      <c r="V25" s="9">
        <f>'TEI 38 2016'!$T$24+'TEI 38 2016'!$T$29+'TEI 38 2016'!$T$31+'TEI 38 2016'!$T$34</f>
        <v>35014.442000000003</v>
      </c>
      <c r="W25" s="9">
        <f>'TEI 38 2016'!$T$24+'TEI 38 2016'!$T$29+'TEI 38 2016'!$T$31+'TEI 38 2016'!$T$34</f>
        <v>35014.442000000003</v>
      </c>
      <c r="X25" s="9">
        <f>'TEI 38 2016'!$T$24+'TEI 38 2016'!$T$29+'TEI 38 2016'!$T$31+'TEI 38 2016'!$T$34</f>
        <v>35014.442000000003</v>
      </c>
      <c r="Y25" s="9">
        <f>'TEI 38 2016'!$T$24+'TEI 38 2016'!$T$29+'TEI 38 2016'!$T$31+'TEI 38 2016'!$T$34</f>
        <v>35014.442000000003</v>
      </c>
    </row>
    <row r="26" spans="1:27" x14ac:dyDescent="0.15">
      <c r="A26" t="s">
        <v>135</v>
      </c>
      <c r="B26" s="9">
        <f>SUM('TEI 38 2016'!$T$6:$T$21)</f>
        <v>76492.156999999992</v>
      </c>
      <c r="C26" s="9">
        <f>SUM('TEI 38 2016'!$T$6:$T$21)</f>
        <v>76492.156999999992</v>
      </c>
      <c r="D26" s="9">
        <f>SUM('TEI 38 2016'!$T$6:$T$21)</f>
        <v>76492.156999999992</v>
      </c>
      <c r="E26" s="9">
        <f>SUM('TEI 38 2016'!$T$6:$T$21)</f>
        <v>76492.156999999992</v>
      </c>
      <c r="F26" s="9">
        <f>SUM('TEI 38 2016'!$T$6:$T$21)</f>
        <v>76492.156999999992</v>
      </c>
      <c r="G26" s="9">
        <f>SUM('TEI 38 2016'!$T$6:$T$21)</f>
        <v>76492.156999999992</v>
      </c>
      <c r="H26" s="9">
        <f>SUM('TEI 38 2016'!$T$6:$T$21)</f>
        <v>76492.156999999992</v>
      </c>
      <c r="I26" s="9">
        <f>SUM('TEI 38 2016'!$T$6:$T$21)</f>
        <v>76492.156999999992</v>
      </c>
      <c r="J26" s="9">
        <f>SUM('TEI 38 2016'!$T$6:$T$21)</f>
        <v>76492.156999999992</v>
      </c>
      <c r="K26" s="9">
        <f>SUM('TEI 38 2016'!$T$6:$T$21)</f>
        <v>76492.156999999992</v>
      </c>
      <c r="L26" s="9">
        <f>SUM('TEI 38 2016'!$T$6:$T$21)</f>
        <v>76492.156999999992</v>
      </c>
      <c r="M26" s="9">
        <f>SUM('TEI 38 2016'!$T$6:$T$21)</f>
        <v>76492.156999999992</v>
      </c>
      <c r="N26" s="9">
        <f>SUM('TEI 38 2016'!$T$6:$T$21)</f>
        <v>76492.156999999992</v>
      </c>
      <c r="O26" s="9">
        <f>SUM('TEI 38 2016'!$T$6:$T$21)</f>
        <v>76492.156999999992</v>
      </c>
      <c r="P26" s="9">
        <f>SUM('TEI 38 2016'!$T$6:$T$21)</f>
        <v>76492.156999999992</v>
      </c>
      <c r="Q26" s="9">
        <f>SUM('TEI 38 2016'!$T$6:$T$21)</f>
        <v>76492.156999999992</v>
      </c>
      <c r="R26" s="9">
        <f>SUM('TEI 38 2016'!$T$6:$T$21)</f>
        <v>76492.156999999992</v>
      </c>
      <c r="S26" s="9">
        <f>SUM('TEI 38 2016'!$T$6:$T$21)</f>
        <v>76492.156999999992</v>
      </c>
      <c r="T26" s="9">
        <f>SUM('TEI 38 2016'!$T$6:$T$21)</f>
        <v>76492.156999999992</v>
      </c>
      <c r="U26" s="9">
        <f>SUM('TEI 38 2016'!$T$6:$T$21)</f>
        <v>76492.156999999992</v>
      </c>
      <c r="V26" s="9">
        <f>SUM('TEI 38 2016'!$T$6:$T$21)</f>
        <v>76492.156999999992</v>
      </c>
      <c r="W26" s="9">
        <f>SUM('TEI 38 2016'!$T$6:$T$21)</f>
        <v>76492.156999999992</v>
      </c>
      <c r="X26" s="9">
        <f>SUM('TEI 38 2016'!$T$6:$T$21)</f>
        <v>76492.156999999992</v>
      </c>
      <c r="Y26" s="9">
        <f>SUM('TEI 38 2016'!$T$6:$T$21)</f>
        <v>76492.156999999992</v>
      </c>
    </row>
    <row r="27" spans="1:27" x14ac:dyDescent="0.15">
      <c r="A27" t="s">
        <v>136</v>
      </c>
      <c r="B27" s="9">
        <f>'TEI 38 2016'!$T$22</f>
        <v>46434.707000000002</v>
      </c>
      <c r="C27" s="9">
        <f>'TEI 38 2016'!$T$22</f>
        <v>46434.707000000002</v>
      </c>
      <c r="D27" s="9">
        <f>'TEI 38 2016'!$T$22</f>
        <v>46434.707000000002</v>
      </c>
      <c r="E27" s="9">
        <f>'TEI 38 2016'!$T$22</f>
        <v>46434.707000000002</v>
      </c>
      <c r="F27" s="9">
        <f>'TEI 38 2016'!$T$22</f>
        <v>46434.707000000002</v>
      </c>
      <c r="G27" s="9">
        <f>'TEI 38 2016'!$T$22</f>
        <v>46434.707000000002</v>
      </c>
      <c r="H27" s="9">
        <f>'TEI 38 2016'!$T$22</f>
        <v>46434.707000000002</v>
      </c>
      <c r="I27" s="9">
        <f>'TEI 38 2016'!$T$22</f>
        <v>46434.707000000002</v>
      </c>
      <c r="J27" s="9">
        <f>'TEI 38 2016'!$T$22</f>
        <v>46434.707000000002</v>
      </c>
      <c r="K27" s="9">
        <f>'TEI 38 2016'!$T$22</f>
        <v>46434.707000000002</v>
      </c>
      <c r="L27" s="9">
        <f>'TEI 38 2016'!$T$22</f>
        <v>46434.707000000002</v>
      </c>
      <c r="M27" s="9">
        <f>'TEI 38 2016'!$T$22</f>
        <v>46434.707000000002</v>
      </c>
      <c r="N27" s="9">
        <f>'TEI 38 2016'!$T$22</f>
        <v>46434.707000000002</v>
      </c>
      <c r="O27" s="9">
        <f>'TEI 38 2016'!$T$22</f>
        <v>46434.707000000002</v>
      </c>
      <c r="P27" s="9">
        <f>'TEI 38 2016'!$T$22</f>
        <v>46434.707000000002</v>
      </c>
      <c r="Q27" s="9">
        <f>'TEI 38 2016'!$T$22</f>
        <v>46434.707000000002</v>
      </c>
      <c r="R27" s="9">
        <f>'TEI 38 2016'!$T$22</f>
        <v>46434.707000000002</v>
      </c>
      <c r="S27" s="9">
        <f>'TEI 38 2016'!$T$22</f>
        <v>46434.707000000002</v>
      </c>
      <c r="T27" s="9">
        <f>'TEI 38 2016'!$T$22</f>
        <v>46434.707000000002</v>
      </c>
      <c r="U27" s="9">
        <f>'TEI 38 2016'!$T$22</f>
        <v>46434.707000000002</v>
      </c>
      <c r="V27" s="9">
        <f>'TEI 38 2016'!$T$22</f>
        <v>46434.707000000002</v>
      </c>
      <c r="W27" s="9">
        <f>'TEI 38 2016'!$T$22</f>
        <v>46434.707000000002</v>
      </c>
      <c r="X27" s="9">
        <f>'TEI 38 2016'!$T$22</f>
        <v>46434.707000000002</v>
      </c>
      <c r="Y27" s="9">
        <f>'TEI 38 2016'!$T$22</f>
        <v>46434.707000000002</v>
      </c>
    </row>
    <row r="28" spans="1:27" x14ac:dyDescent="0.15">
      <c r="A28" s="62" t="s">
        <v>607</v>
      </c>
      <c r="B28" s="62">
        <f t="shared" ref="B28:Y28" si="2">B22*B25/SUM(B25:B27)+B10*B26/SUM(B25:B27)+B4*B27/SUM(B25:B27)</f>
        <v>68.359015406641845</v>
      </c>
      <c r="C28" s="62">
        <f t="shared" si="2"/>
        <v>69.270097903230678</v>
      </c>
      <c r="D28" s="62">
        <f t="shared" si="2"/>
        <v>70.150203362473064</v>
      </c>
      <c r="E28" s="62">
        <f t="shared" si="2"/>
        <v>70.903030092462444</v>
      </c>
      <c r="F28" s="62">
        <f t="shared" si="2"/>
        <v>71.301236029129896</v>
      </c>
      <c r="G28" s="62">
        <f t="shared" si="2"/>
        <v>73.944431016449613</v>
      </c>
      <c r="H28" s="62">
        <f t="shared" si="2"/>
        <v>76.05154355579954</v>
      </c>
      <c r="I28" s="62">
        <f t="shared" si="2"/>
        <v>77.404164849671247</v>
      </c>
      <c r="J28" s="62">
        <f t="shared" si="2"/>
        <v>78.7704500145975</v>
      </c>
      <c r="K28" s="62">
        <f t="shared" si="2"/>
        <v>82.306189671942192</v>
      </c>
      <c r="L28" s="62">
        <f t="shared" si="2"/>
        <v>83.944920302875786</v>
      </c>
      <c r="M28" s="62">
        <f t="shared" si="2"/>
        <v>88.198597633717881</v>
      </c>
      <c r="N28" s="62">
        <f t="shared" si="2"/>
        <v>91.76902722394783</v>
      </c>
      <c r="O28" s="62">
        <f t="shared" si="2"/>
        <v>95.870742096761802</v>
      </c>
      <c r="P28" s="62">
        <f t="shared" si="2"/>
        <v>94.394224645377406</v>
      </c>
      <c r="Q28" s="62">
        <f t="shared" si="2"/>
        <v>96.028111960971401</v>
      </c>
      <c r="R28" s="62">
        <f t="shared" si="2"/>
        <v>99.385676453375851</v>
      </c>
      <c r="S28" s="62">
        <f t="shared" si="2"/>
        <v>100.87732136981197</v>
      </c>
      <c r="T28" s="62">
        <f t="shared" si="2"/>
        <v>100.41454711377499</v>
      </c>
      <c r="U28" s="62">
        <f t="shared" si="2"/>
        <v>100</v>
      </c>
      <c r="V28" s="62">
        <f t="shared" si="2"/>
        <v>98.684460180264466</v>
      </c>
      <c r="W28" s="62">
        <f t="shared" si="2"/>
        <v>97.663857622280517</v>
      </c>
      <c r="X28" s="62">
        <f t="shared" si="2"/>
        <v>99.536005585944253</v>
      </c>
      <c r="Y28" s="62">
        <f t="shared" si="2"/>
        <v>101.67676438322285</v>
      </c>
    </row>
    <row r="29" spans="1:27" x14ac:dyDescent="0.15">
      <c r="A29" s="61" t="s">
        <v>608</v>
      </c>
    </row>
    <row r="30" spans="1:27" x14ac:dyDescent="0.15">
      <c r="B30" s="1">
        <v>1995</v>
      </c>
      <c r="C30" s="1">
        <v>1996</v>
      </c>
      <c r="D30" s="1">
        <v>1997</v>
      </c>
      <c r="E30" s="1">
        <v>1998</v>
      </c>
      <c r="F30" s="1">
        <v>1999</v>
      </c>
      <c r="G30" s="1">
        <v>2000</v>
      </c>
      <c r="H30" s="1">
        <v>2001</v>
      </c>
      <c r="I30" s="1">
        <v>2002</v>
      </c>
      <c r="J30" s="1">
        <v>2003</v>
      </c>
      <c r="K30" s="1">
        <v>2004</v>
      </c>
      <c r="L30" s="1">
        <v>2005</v>
      </c>
      <c r="M30" s="1">
        <v>2006</v>
      </c>
      <c r="N30" s="1">
        <v>2007</v>
      </c>
      <c r="O30" s="1">
        <v>2008</v>
      </c>
      <c r="P30" s="1">
        <v>2009</v>
      </c>
      <c r="Q30" s="1">
        <v>2010</v>
      </c>
      <c r="R30" s="1">
        <v>2011</v>
      </c>
      <c r="S30" s="1">
        <v>2012</v>
      </c>
      <c r="T30" s="1">
        <v>2013</v>
      </c>
      <c r="U30" s="1">
        <v>2014</v>
      </c>
      <c r="V30" s="1">
        <v>2015</v>
      </c>
      <c r="W30" s="1">
        <v>2016</v>
      </c>
      <c r="X30" s="1">
        <v>2017</v>
      </c>
      <c r="Y30" s="1">
        <v>2018</v>
      </c>
      <c r="Z30" s="6"/>
      <c r="AA30" s="6"/>
    </row>
    <row r="31" spans="1:27" x14ac:dyDescent="0.15">
      <c r="A31" s="61" t="s">
        <v>611</v>
      </c>
      <c r="B31">
        <f t="shared" ref="B31:X31" si="3">B8</f>
        <v>69.115433396611266</v>
      </c>
      <c r="C31">
        <f t="shared" si="3"/>
        <v>70.050305082429773</v>
      </c>
      <c r="D31">
        <f t="shared" si="3"/>
        <v>71.055551409608583</v>
      </c>
      <c r="E31">
        <f t="shared" si="3"/>
        <v>71.678748166213893</v>
      </c>
      <c r="F31">
        <f t="shared" si="3"/>
        <v>72.86195855233197</v>
      </c>
      <c r="G31">
        <f t="shared" si="3"/>
        <v>75.284743998160991</v>
      </c>
      <c r="H31">
        <f t="shared" si="3"/>
        <v>77.009477166073296</v>
      </c>
      <c r="I31">
        <f t="shared" si="3"/>
        <v>78.487689438006441</v>
      </c>
      <c r="J31">
        <f t="shared" si="3"/>
        <v>79.850176465379207</v>
      </c>
      <c r="K31">
        <f t="shared" si="3"/>
        <v>82.707322632124985</v>
      </c>
      <c r="L31">
        <f t="shared" si="3"/>
        <v>85.509416810668156</v>
      </c>
      <c r="M31">
        <f t="shared" si="3"/>
        <v>89.119463974775968</v>
      </c>
      <c r="N31">
        <f t="shared" si="3"/>
        <v>91.876149804784532</v>
      </c>
      <c r="O31">
        <f t="shared" si="3"/>
        <v>95.570467913951191</v>
      </c>
      <c r="P31">
        <f t="shared" si="3"/>
        <v>94.68468045006918</v>
      </c>
      <c r="Q31">
        <f t="shared" si="3"/>
        <v>96.091119197267787</v>
      </c>
      <c r="R31">
        <f t="shared" si="3"/>
        <v>98.76838545206509</v>
      </c>
      <c r="S31">
        <f t="shared" si="3"/>
        <v>100.26981203570236</v>
      </c>
      <c r="T31">
        <f t="shared" si="3"/>
        <v>100.39030961252317</v>
      </c>
      <c r="U31">
        <f t="shared" si="3"/>
        <v>99.999999999999986</v>
      </c>
      <c r="V31">
        <f t="shared" si="3"/>
        <v>99.235237762970186</v>
      </c>
      <c r="W31">
        <f t="shared" si="3"/>
        <v>98.85373808466683</v>
      </c>
      <c r="X31">
        <f t="shared" si="3"/>
        <v>100.51291645652908</v>
      </c>
      <c r="Y31">
        <f>X31/B31</f>
        <v>1.4542760063406799</v>
      </c>
    </row>
    <row r="32" spans="1:27" x14ac:dyDescent="0.15">
      <c r="A32" t="s">
        <v>137</v>
      </c>
      <c r="B32">
        <f t="shared" ref="B32:X32" si="4">B28</f>
        <v>68.359015406641845</v>
      </c>
      <c r="C32">
        <f t="shared" si="4"/>
        <v>69.270097903230678</v>
      </c>
      <c r="D32">
        <f t="shared" si="4"/>
        <v>70.150203362473064</v>
      </c>
      <c r="E32">
        <f t="shared" si="4"/>
        <v>70.903030092462444</v>
      </c>
      <c r="F32">
        <f t="shared" si="4"/>
        <v>71.301236029129896</v>
      </c>
      <c r="G32">
        <f t="shared" si="4"/>
        <v>73.944431016449613</v>
      </c>
      <c r="H32">
        <f t="shared" si="4"/>
        <v>76.05154355579954</v>
      </c>
      <c r="I32">
        <f t="shared" si="4"/>
        <v>77.404164849671247</v>
      </c>
      <c r="J32">
        <f t="shared" si="4"/>
        <v>78.7704500145975</v>
      </c>
      <c r="K32">
        <f t="shared" si="4"/>
        <v>82.306189671942192</v>
      </c>
      <c r="L32">
        <f t="shared" si="4"/>
        <v>83.944920302875786</v>
      </c>
      <c r="M32">
        <f t="shared" si="4"/>
        <v>88.198597633717881</v>
      </c>
      <c r="N32">
        <f t="shared" si="4"/>
        <v>91.76902722394783</v>
      </c>
      <c r="O32">
        <f t="shared" si="4"/>
        <v>95.870742096761802</v>
      </c>
      <c r="P32">
        <f t="shared" si="4"/>
        <v>94.394224645377406</v>
      </c>
      <c r="Q32">
        <f t="shared" si="4"/>
        <v>96.028111960971401</v>
      </c>
      <c r="R32">
        <f t="shared" si="4"/>
        <v>99.385676453375851</v>
      </c>
      <c r="S32">
        <f t="shared" si="4"/>
        <v>100.87732136981197</v>
      </c>
      <c r="T32">
        <f t="shared" si="4"/>
        <v>100.41454711377499</v>
      </c>
      <c r="U32">
        <f t="shared" si="4"/>
        <v>100</v>
      </c>
      <c r="V32">
        <f t="shared" si="4"/>
        <v>98.684460180264466</v>
      </c>
      <c r="W32">
        <f t="shared" si="4"/>
        <v>97.663857622280517</v>
      </c>
      <c r="X32">
        <f t="shared" si="4"/>
        <v>99.536005585944253</v>
      </c>
      <c r="Y32">
        <f>X32/B32</f>
        <v>1.4560772268857636</v>
      </c>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Zeros="0" workbookViewId="0">
      <pane xSplit="2" ySplit="3" topLeftCell="W4" activePane="bottomRight" state="frozen"/>
      <selection pane="topRight" activeCell="W1" sqref="W1"/>
      <selection pane="bottomLeft" activeCell="A4" sqref="A4"/>
      <selection pane="bottomRight" activeCell="W30" sqref="W30"/>
    </sheetView>
  </sheetViews>
  <sheetFormatPr baseColWidth="10" defaultColWidth="10.6640625" defaultRowHeight="13" x14ac:dyDescent="0.15"/>
  <cols>
    <col min="1" max="1" width="10.6640625" customWidth="1"/>
    <col min="2" max="2" width="85.83203125" customWidth="1"/>
  </cols>
  <sheetData>
    <row r="1" spans="1:28" x14ac:dyDescent="0.15">
      <c r="A1" s="1" t="s">
        <v>140</v>
      </c>
    </row>
    <row r="3" spans="1:28"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15">
      <c r="A4" s="3" t="s">
        <v>1</v>
      </c>
      <c r="B4" s="3" t="s">
        <v>2</v>
      </c>
      <c r="C4" s="4">
        <v>2681.8956021599997</v>
      </c>
      <c r="D4" s="4">
        <v>2627.2339693600002</v>
      </c>
      <c r="E4" s="4">
        <v>2607.7364547399998</v>
      </c>
      <c r="F4" s="4">
        <v>2534.6050681199999</v>
      </c>
      <c r="G4" s="4">
        <v>2428.1556754200001</v>
      </c>
      <c r="H4" s="4">
        <v>2471.4991527900002</v>
      </c>
      <c r="I4" s="4">
        <v>2385.4372298400003</v>
      </c>
      <c r="J4" s="4">
        <v>2233.2720948299998</v>
      </c>
      <c r="K4" s="4">
        <v>2187.05083362</v>
      </c>
      <c r="L4" s="4">
        <v>2164.1004722500002</v>
      </c>
      <c r="M4" s="4">
        <v>2141.0627622400002</v>
      </c>
      <c r="N4" s="4">
        <v>2111.93658095</v>
      </c>
      <c r="O4" s="4">
        <v>2056.5118507100001</v>
      </c>
      <c r="P4" s="4">
        <v>1948.8732732200001</v>
      </c>
      <c r="Q4" s="4">
        <v>1919.6974351900001</v>
      </c>
      <c r="R4" s="4">
        <v>1887.29421183</v>
      </c>
      <c r="S4" s="4">
        <v>1842.36957929</v>
      </c>
      <c r="T4" s="4">
        <v>1823.4353611400002</v>
      </c>
      <c r="U4" s="4">
        <v>1795.0077402500001</v>
      </c>
      <c r="V4" s="4">
        <v>1756.69362303</v>
      </c>
      <c r="W4" s="4">
        <v>1723.8141749599999</v>
      </c>
      <c r="X4" s="4">
        <v>1713.9273585169999</v>
      </c>
      <c r="Y4" s="4">
        <v>1680.6295115050002</v>
      </c>
      <c r="Z4" s="4">
        <v>1703.0413337299999</v>
      </c>
      <c r="AA4" s="4"/>
      <c r="AB4" s="4"/>
    </row>
    <row r="5" spans="1:28" s="3" customFormat="1" x14ac:dyDescent="0.15">
      <c r="A5" s="3" t="s">
        <v>3</v>
      </c>
      <c r="B5" s="3" t="s">
        <v>4</v>
      </c>
      <c r="C5" s="4">
        <v>6133.5925641630001</v>
      </c>
      <c r="D5" s="4">
        <v>6091.436059185</v>
      </c>
      <c r="E5" s="4">
        <v>6045.6964347009998</v>
      </c>
      <c r="F5" s="4">
        <v>6019.9980100819994</v>
      </c>
      <c r="G5" s="4">
        <v>5958.4342951470007</v>
      </c>
      <c r="H5" s="4">
        <v>5920.3572023750003</v>
      </c>
      <c r="I5" s="4">
        <v>5853.7980200829998</v>
      </c>
      <c r="J5" s="4">
        <v>5673.6253023609997</v>
      </c>
      <c r="K5" s="4">
        <v>5577.3193712130005</v>
      </c>
      <c r="L5" s="4">
        <v>5504.3426824519993</v>
      </c>
      <c r="M5" s="4">
        <v>5401.5605671530002</v>
      </c>
      <c r="N5" s="4">
        <v>5252.9121804119995</v>
      </c>
      <c r="O5" s="4">
        <v>5253.0318521319996</v>
      </c>
      <c r="P5" s="4">
        <v>5205.540185156</v>
      </c>
      <c r="Q5" s="4">
        <v>4872.531628617</v>
      </c>
      <c r="R5" s="4">
        <v>4771.1364820439994</v>
      </c>
      <c r="S5" s="4">
        <v>4779.3124787830002</v>
      </c>
      <c r="T5" s="4">
        <v>4743.1410020249996</v>
      </c>
      <c r="U5" s="4">
        <v>4655.3150510059995</v>
      </c>
      <c r="V5" s="4">
        <v>4630.9456154339996</v>
      </c>
      <c r="W5" s="4">
        <v>4579.7178723760007</v>
      </c>
      <c r="X5" s="4">
        <v>4558.9379129440003</v>
      </c>
      <c r="Y5" s="4">
        <v>4478.1013872809999</v>
      </c>
      <c r="Z5" s="4">
        <v>4449.4864541960005</v>
      </c>
      <c r="AA5" s="4"/>
      <c r="AB5" s="4"/>
    </row>
    <row r="6" spans="1:28" s="3" customFormat="1" x14ac:dyDescent="0.15">
      <c r="A6" s="3" t="s">
        <v>5</v>
      </c>
      <c r="B6" s="3" t="s">
        <v>6</v>
      </c>
      <c r="C6" s="4">
        <v>442.89700506000003</v>
      </c>
      <c r="D6" s="4">
        <v>448.12466657800002</v>
      </c>
      <c r="E6" s="4">
        <v>452.99418601799999</v>
      </c>
      <c r="F6" s="4">
        <v>446.27110373400001</v>
      </c>
      <c r="G6" s="4">
        <v>446.35180639200001</v>
      </c>
      <c r="H6" s="4">
        <v>450.920990152</v>
      </c>
      <c r="I6" s="4">
        <v>452.725873326</v>
      </c>
      <c r="J6" s="4">
        <v>443.28826848199998</v>
      </c>
      <c r="K6" s="4">
        <v>437.56752525899998</v>
      </c>
      <c r="L6" s="4">
        <v>448.94324535799996</v>
      </c>
      <c r="M6" s="4">
        <v>452.20180743999998</v>
      </c>
      <c r="N6" s="4">
        <v>444.77275664399997</v>
      </c>
      <c r="O6" s="4">
        <v>452.69099005099997</v>
      </c>
      <c r="P6" s="4">
        <v>441.17750124400004</v>
      </c>
      <c r="Q6" s="4">
        <v>446.60337540199998</v>
      </c>
      <c r="R6" s="4">
        <v>466.04350596799998</v>
      </c>
      <c r="S6" s="4">
        <v>466.48001264600003</v>
      </c>
      <c r="T6" s="4">
        <v>474.45024195799999</v>
      </c>
      <c r="U6" s="4">
        <v>474.66416839600004</v>
      </c>
      <c r="V6" s="4">
        <v>472.62335742699997</v>
      </c>
      <c r="W6" s="4">
        <v>476.32149535600001</v>
      </c>
      <c r="X6" s="4">
        <v>475.79029267999999</v>
      </c>
      <c r="Y6" s="4">
        <v>467.073133654</v>
      </c>
      <c r="Z6" s="4">
        <v>463.53893701999999</v>
      </c>
      <c r="AA6" s="4"/>
      <c r="AB6" s="4"/>
    </row>
    <row r="7" spans="1:28" s="3" customFormat="1" x14ac:dyDescent="0.15">
      <c r="A7" s="3" t="s">
        <v>7</v>
      </c>
      <c r="B7" s="3" t="s">
        <v>8</v>
      </c>
      <c r="C7" s="4">
        <v>58.324371311999997</v>
      </c>
      <c r="D7" s="4">
        <v>56.469598327</v>
      </c>
      <c r="E7" s="4">
        <v>51.808284452999999</v>
      </c>
      <c r="F7" s="4">
        <v>47.114186709000002</v>
      </c>
      <c r="G7" s="4">
        <v>42.856567190999996</v>
      </c>
      <c r="H7" s="4">
        <v>41.527107645000001</v>
      </c>
      <c r="I7" s="4">
        <v>31.238771322999998</v>
      </c>
      <c r="J7" s="4">
        <v>30.222828287000002</v>
      </c>
      <c r="K7" s="4">
        <v>30.577196541999999</v>
      </c>
      <c r="L7" s="4">
        <v>31.197473955</v>
      </c>
      <c r="M7" s="4">
        <v>30.954009975999998</v>
      </c>
      <c r="N7" s="4">
        <v>30.496159531</v>
      </c>
      <c r="O7" s="4">
        <v>30.993281441000001</v>
      </c>
      <c r="P7" s="4">
        <v>32.255056686000003</v>
      </c>
      <c r="Q7" s="4">
        <v>31.199149089999999</v>
      </c>
      <c r="R7" s="4">
        <v>30.508075684999998</v>
      </c>
      <c r="S7" s="4">
        <v>29.554238052000002</v>
      </c>
      <c r="T7" s="4">
        <v>29.804475953000001</v>
      </c>
      <c r="U7" s="4">
        <v>28.567072767000003</v>
      </c>
      <c r="V7" s="4">
        <v>28.166247574</v>
      </c>
      <c r="W7" s="4">
        <v>26.330572128</v>
      </c>
      <c r="X7" s="4">
        <v>24.822568630999999</v>
      </c>
      <c r="Y7" s="4">
        <v>23.930841063000003</v>
      </c>
      <c r="Z7" s="4" t="s">
        <v>141</v>
      </c>
      <c r="AA7" s="4"/>
      <c r="AB7" s="4"/>
    </row>
    <row r="8" spans="1:28" s="3" customFormat="1" x14ac:dyDescent="0.15">
      <c r="A8" s="3" t="s">
        <v>9</v>
      </c>
      <c r="B8" s="3" t="s">
        <v>10</v>
      </c>
      <c r="C8" s="4">
        <v>235.099070383</v>
      </c>
      <c r="D8" s="4">
        <v>235.671631878</v>
      </c>
      <c r="E8" s="4">
        <v>232.579850687</v>
      </c>
      <c r="F8" s="4">
        <v>216.31001443700001</v>
      </c>
      <c r="G8" s="4">
        <v>212.10133250999999</v>
      </c>
      <c r="H8" s="4">
        <v>210.67689579199998</v>
      </c>
      <c r="I8" s="4">
        <v>213.19673561300002</v>
      </c>
      <c r="J8" s="4">
        <v>201.81912109599998</v>
      </c>
      <c r="K8" s="4">
        <v>190.979123512</v>
      </c>
      <c r="L8" s="4">
        <v>194.23815542100002</v>
      </c>
      <c r="M8" s="4">
        <v>190.77885738100002</v>
      </c>
      <c r="N8" s="4">
        <v>184.36999809400001</v>
      </c>
      <c r="O8" s="4">
        <v>184.20150462599997</v>
      </c>
      <c r="P8" s="4">
        <v>178.84659068900001</v>
      </c>
      <c r="Q8" s="4">
        <v>188.45517743799999</v>
      </c>
      <c r="R8" s="4">
        <v>193.51210178700001</v>
      </c>
      <c r="S8" s="4">
        <v>194.348065687</v>
      </c>
      <c r="T8" s="4">
        <v>199.00765229699999</v>
      </c>
      <c r="U8" s="4">
        <v>198.83372664500001</v>
      </c>
      <c r="V8" s="4">
        <v>198.76585003700001</v>
      </c>
      <c r="W8" s="4">
        <v>201.78190889700002</v>
      </c>
      <c r="X8" s="4">
        <v>203.00473288999999</v>
      </c>
      <c r="Y8" s="4">
        <v>193.33284821999999</v>
      </c>
      <c r="Z8" s="4" t="s">
        <v>141</v>
      </c>
      <c r="AA8" s="4"/>
      <c r="AB8" s="4"/>
    </row>
    <row r="9" spans="1:28" s="3" customFormat="1" x14ac:dyDescent="0.15">
      <c r="A9" s="3" t="s">
        <v>11</v>
      </c>
      <c r="B9" s="3" t="s">
        <v>12</v>
      </c>
      <c r="C9" s="4">
        <v>149.47356336500002</v>
      </c>
      <c r="D9" s="4">
        <v>155.98343637299999</v>
      </c>
      <c r="E9" s="4">
        <v>168.60605087799999</v>
      </c>
      <c r="F9" s="4">
        <v>182.84690258800001</v>
      </c>
      <c r="G9" s="4">
        <v>191.393906692</v>
      </c>
      <c r="H9" s="4">
        <v>198.71698671499999</v>
      </c>
      <c r="I9" s="4">
        <v>208.29036638999997</v>
      </c>
      <c r="J9" s="4">
        <v>211.246319099</v>
      </c>
      <c r="K9" s="4">
        <v>216.01120520500001</v>
      </c>
      <c r="L9" s="4">
        <v>223.507615982</v>
      </c>
      <c r="M9" s="4">
        <v>230.46894008300001</v>
      </c>
      <c r="N9" s="4">
        <v>229.90659902000002</v>
      </c>
      <c r="O9" s="4">
        <v>237.496203984</v>
      </c>
      <c r="P9" s="4">
        <v>230.07585386899999</v>
      </c>
      <c r="Q9" s="4">
        <v>226.949048874</v>
      </c>
      <c r="R9" s="4">
        <v>242.02332849700002</v>
      </c>
      <c r="S9" s="4">
        <v>242.577708906</v>
      </c>
      <c r="T9" s="4">
        <v>245.63811370799999</v>
      </c>
      <c r="U9" s="4">
        <v>247.26336898400001</v>
      </c>
      <c r="V9" s="4">
        <v>245.69125981600001</v>
      </c>
      <c r="W9" s="4">
        <v>248.20901433099999</v>
      </c>
      <c r="X9" s="4">
        <v>247.96299115799999</v>
      </c>
      <c r="Y9" s="4">
        <v>249.80944437099998</v>
      </c>
      <c r="Z9" s="4" t="s">
        <v>141</v>
      </c>
      <c r="AA9" s="4"/>
      <c r="AB9" s="4"/>
    </row>
    <row r="10" spans="1:28" s="3" customFormat="1" x14ac:dyDescent="0.15">
      <c r="A10" s="3" t="s">
        <v>13</v>
      </c>
      <c r="B10" s="3" t="s">
        <v>14</v>
      </c>
      <c r="C10" s="4">
        <v>978.91772564600001</v>
      </c>
      <c r="D10" s="4">
        <v>994.04680871099993</v>
      </c>
      <c r="E10" s="4">
        <v>1011.144511028</v>
      </c>
      <c r="F10" s="4">
        <v>1019.460315775</v>
      </c>
      <c r="G10" s="4">
        <v>1004.752244668</v>
      </c>
      <c r="H10" s="4">
        <v>990.14410700300004</v>
      </c>
      <c r="I10" s="4">
        <v>977.83690942299995</v>
      </c>
      <c r="J10" s="4">
        <v>976.50296051800001</v>
      </c>
      <c r="K10" s="4">
        <v>993.81714909300001</v>
      </c>
      <c r="L10" s="4">
        <v>970.93149885699995</v>
      </c>
      <c r="M10" s="4">
        <v>960.34889392299999</v>
      </c>
      <c r="N10" s="4">
        <v>955.01914602800002</v>
      </c>
      <c r="O10" s="4">
        <v>955.49163830800001</v>
      </c>
      <c r="P10" s="4">
        <v>958.60739785599992</v>
      </c>
      <c r="Q10" s="4">
        <v>936.70808411199994</v>
      </c>
      <c r="R10" s="4">
        <v>934.29497952600002</v>
      </c>
      <c r="S10" s="4">
        <v>960.21833397700004</v>
      </c>
      <c r="T10" s="4">
        <v>970.14713343499989</v>
      </c>
      <c r="U10" s="4">
        <v>968.735125498</v>
      </c>
      <c r="V10" s="4">
        <v>1003.832815847</v>
      </c>
      <c r="W10" s="4">
        <v>976.22853526999995</v>
      </c>
      <c r="X10" s="4">
        <v>993.33690154099997</v>
      </c>
      <c r="Y10" s="4">
        <v>986.34478463599999</v>
      </c>
      <c r="Z10" s="4">
        <v>982.35748477999994</v>
      </c>
      <c r="AA10" s="4"/>
      <c r="AB10" s="4"/>
    </row>
    <row r="11" spans="1:28" s="3" customFormat="1" x14ac:dyDescent="0.15">
      <c r="A11" s="3" t="s">
        <v>15</v>
      </c>
      <c r="B11" s="3" t="s">
        <v>16</v>
      </c>
      <c r="C11" s="4">
        <v>23.897678909000003</v>
      </c>
      <c r="D11" s="4">
        <v>23.784687565000002</v>
      </c>
      <c r="E11" s="4">
        <v>22.233715252</v>
      </c>
      <c r="F11" s="4">
        <v>19.419373017000002</v>
      </c>
      <c r="G11" s="4">
        <v>17.773221009</v>
      </c>
      <c r="H11" s="4">
        <v>18.933912671000002</v>
      </c>
      <c r="I11" s="4">
        <v>17.772038445</v>
      </c>
      <c r="J11" s="4">
        <v>16.537839766000001</v>
      </c>
      <c r="K11" s="4">
        <v>16.803320467999999</v>
      </c>
      <c r="L11" s="4">
        <v>17.125000547999999</v>
      </c>
      <c r="M11" s="4">
        <v>16.496690384000001</v>
      </c>
      <c r="N11" s="4">
        <v>16.256897451</v>
      </c>
      <c r="O11" s="4">
        <v>16.234676062999998</v>
      </c>
      <c r="P11" s="4">
        <v>16.179195608000001</v>
      </c>
      <c r="Q11" s="4">
        <v>14.702388889</v>
      </c>
      <c r="R11" s="4">
        <v>14.923584246999999</v>
      </c>
      <c r="S11" s="4">
        <v>14.496370463</v>
      </c>
      <c r="T11" s="4">
        <v>14.624763389</v>
      </c>
      <c r="U11" s="4">
        <v>14.21046269</v>
      </c>
      <c r="V11" s="4">
        <v>13.637804161</v>
      </c>
      <c r="W11" s="4">
        <v>13.628836477</v>
      </c>
      <c r="X11" s="4">
        <v>13.281652058000001</v>
      </c>
      <c r="Y11" s="4">
        <v>13.062602797</v>
      </c>
      <c r="Z11" s="4">
        <v>12.846832619999999</v>
      </c>
      <c r="AA11" s="4"/>
      <c r="AB11" s="4"/>
    </row>
    <row r="12" spans="1:28" s="3" customFormat="1" x14ac:dyDescent="0.15">
      <c r="A12" s="3" t="s">
        <v>17</v>
      </c>
      <c r="B12" s="3" t="s">
        <v>18</v>
      </c>
      <c r="C12" s="4">
        <v>794.111633095</v>
      </c>
      <c r="D12" s="4">
        <v>789.59172052700001</v>
      </c>
      <c r="E12" s="4">
        <v>780.43346087700002</v>
      </c>
      <c r="F12" s="4">
        <v>783.09590251500003</v>
      </c>
      <c r="G12" s="4">
        <v>779.26159678800002</v>
      </c>
      <c r="H12" s="4">
        <v>785.21149630399998</v>
      </c>
      <c r="I12" s="4">
        <v>776.03414768499999</v>
      </c>
      <c r="J12" s="4">
        <v>729.31123377900008</v>
      </c>
      <c r="K12" s="4">
        <v>703.72270615799994</v>
      </c>
      <c r="L12" s="4">
        <v>689.12847983200004</v>
      </c>
      <c r="M12" s="4">
        <v>663.94591689900005</v>
      </c>
      <c r="N12" s="4">
        <v>642.12900341900001</v>
      </c>
      <c r="O12" s="4">
        <v>646.79457151999998</v>
      </c>
      <c r="P12" s="4">
        <v>648.6415058739999</v>
      </c>
      <c r="Q12" s="4">
        <v>569.834761125</v>
      </c>
      <c r="R12" s="4">
        <v>550.41599590099997</v>
      </c>
      <c r="S12" s="4">
        <v>536.72563290599999</v>
      </c>
      <c r="T12" s="4">
        <v>532.92343065399996</v>
      </c>
      <c r="U12" s="4">
        <v>513.17715114300006</v>
      </c>
      <c r="V12" s="4">
        <v>514.144706649</v>
      </c>
      <c r="W12" s="4">
        <v>506.58990432999997</v>
      </c>
      <c r="X12" s="4">
        <v>495.86502094499997</v>
      </c>
      <c r="Y12" s="4">
        <v>484.71197542799996</v>
      </c>
      <c r="Z12" s="4">
        <v>480.27118150000001</v>
      </c>
      <c r="AA12" s="4"/>
      <c r="AB12" s="4"/>
    </row>
    <row r="13" spans="1:28" s="3" customFormat="1" x14ac:dyDescent="0.15">
      <c r="A13" s="3" t="s">
        <v>19</v>
      </c>
      <c r="B13" s="3" t="s">
        <v>20</v>
      </c>
      <c r="C13" s="4">
        <v>237.70878427900001</v>
      </c>
      <c r="D13" s="4">
        <v>237.373050726</v>
      </c>
      <c r="E13" s="4">
        <v>232.70874392899998</v>
      </c>
      <c r="F13" s="4">
        <v>234.852113067</v>
      </c>
      <c r="G13" s="4">
        <v>230.38486005199999</v>
      </c>
      <c r="H13" s="4">
        <v>235.679412071</v>
      </c>
      <c r="I13" s="4">
        <v>232.86230711100001</v>
      </c>
      <c r="J13" s="4">
        <v>222.04289920400001</v>
      </c>
      <c r="K13" s="4">
        <v>205.088570909</v>
      </c>
      <c r="L13" s="4">
        <v>191.88256916100002</v>
      </c>
      <c r="M13" s="4">
        <v>178.265028355</v>
      </c>
      <c r="N13" s="4">
        <v>178.97880317699997</v>
      </c>
      <c r="O13" s="4">
        <v>179.859485987</v>
      </c>
      <c r="P13" s="4">
        <v>177.534396894</v>
      </c>
      <c r="Q13" s="4">
        <v>151.44943683700001</v>
      </c>
      <c r="R13" s="4">
        <v>152.10585170100001</v>
      </c>
      <c r="S13" s="4">
        <v>142.043784144</v>
      </c>
      <c r="T13" s="4">
        <v>135.29822503</v>
      </c>
      <c r="U13" s="4">
        <v>132.74250035200001</v>
      </c>
      <c r="V13" s="4">
        <v>134.654232726</v>
      </c>
      <c r="W13" s="4">
        <v>136.45684108099999</v>
      </c>
      <c r="X13" s="4">
        <v>135.39853284599999</v>
      </c>
      <c r="Y13" s="4">
        <v>137.975404379</v>
      </c>
      <c r="Z13" s="4" t="s">
        <v>141</v>
      </c>
      <c r="AA13" s="4"/>
      <c r="AB13" s="4"/>
    </row>
    <row r="14" spans="1:28" s="3" customFormat="1" x14ac:dyDescent="0.15">
      <c r="A14" s="3" t="s">
        <v>21</v>
      </c>
      <c r="B14" s="3" t="s">
        <v>22</v>
      </c>
      <c r="C14" s="4">
        <v>211.46866637799999</v>
      </c>
      <c r="D14" s="4">
        <v>209.48146690000002</v>
      </c>
      <c r="E14" s="4">
        <v>206.45767728199999</v>
      </c>
      <c r="F14" s="4">
        <v>208.0160238</v>
      </c>
      <c r="G14" s="4">
        <v>207.03619880899998</v>
      </c>
      <c r="H14" s="4">
        <v>206.08619553400001</v>
      </c>
      <c r="I14" s="4">
        <v>199.890811695</v>
      </c>
      <c r="J14" s="4">
        <v>183.70929432200001</v>
      </c>
      <c r="K14" s="4">
        <v>177.21570191200001</v>
      </c>
      <c r="L14" s="4">
        <v>173.73146558300002</v>
      </c>
      <c r="M14" s="4">
        <v>169.23782747199999</v>
      </c>
      <c r="N14" s="4">
        <v>155.58180186300001</v>
      </c>
      <c r="O14" s="4">
        <v>156.773672428</v>
      </c>
      <c r="P14" s="4">
        <v>158.23085522900001</v>
      </c>
      <c r="Q14" s="4">
        <v>147.723099418</v>
      </c>
      <c r="R14" s="4">
        <v>144.81432326499998</v>
      </c>
      <c r="S14" s="4">
        <v>141.81110460600001</v>
      </c>
      <c r="T14" s="4">
        <v>140.23578867199998</v>
      </c>
      <c r="U14" s="4">
        <v>137.106747262</v>
      </c>
      <c r="V14" s="4">
        <v>137.80863502099999</v>
      </c>
      <c r="W14" s="4">
        <v>132.12473339600001</v>
      </c>
      <c r="X14" s="4">
        <v>126.889470383</v>
      </c>
      <c r="Y14" s="4">
        <v>121.869258722</v>
      </c>
      <c r="Z14" s="4" t="s">
        <v>141</v>
      </c>
      <c r="AA14" s="4"/>
      <c r="AB14" s="4"/>
    </row>
    <row r="15" spans="1:28" s="3" customFormat="1" x14ac:dyDescent="0.15">
      <c r="A15" s="3" t="s">
        <v>23</v>
      </c>
      <c r="B15" s="3" t="s">
        <v>24</v>
      </c>
      <c r="C15" s="4">
        <v>344.93418243800005</v>
      </c>
      <c r="D15" s="4">
        <v>342.73720290100005</v>
      </c>
      <c r="E15" s="4">
        <v>341.26703966600002</v>
      </c>
      <c r="F15" s="4">
        <v>340.22776564899999</v>
      </c>
      <c r="G15" s="4">
        <v>341.84053792700001</v>
      </c>
      <c r="H15" s="4">
        <v>343.44588869900002</v>
      </c>
      <c r="I15" s="4">
        <v>343.28102888000001</v>
      </c>
      <c r="J15" s="4">
        <v>323.55904025300003</v>
      </c>
      <c r="K15" s="4">
        <v>321.41843333600002</v>
      </c>
      <c r="L15" s="4">
        <v>323.51444508700001</v>
      </c>
      <c r="M15" s="4">
        <v>316.44306107200003</v>
      </c>
      <c r="N15" s="4">
        <v>307.56839837900003</v>
      </c>
      <c r="O15" s="4">
        <v>310.16141310500001</v>
      </c>
      <c r="P15" s="4">
        <v>312.87625375099998</v>
      </c>
      <c r="Q15" s="4">
        <v>270.662224869</v>
      </c>
      <c r="R15" s="4">
        <v>253.495820936</v>
      </c>
      <c r="S15" s="4">
        <v>252.870744156</v>
      </c>
      <c r="T15" s="4">
        <v>257.38941695099999</v>
      </c>
      <c r="U15" s="4">
        <v>243.32790352900003</v>
      </c>
      <c r="V15" s="4">
        <v>241.68183890099999</v>
      </c>
      <c r="W15" s="4">
        <v>238.00832985299999</v>
      </c>
      <c r="X15" s="4">
        <v>233.577017716</v>
      </c>
      <c r="Y15" s="4">
        <v>224.867312328</v>
      </c>
      <c r="Z15" s="4" t="s">
        <v>141</v>
      </c>
      <c r="AA15" s="4"/>
      <c r="AB15" s="4"/>
    </row>
    <row r="16" spans="1:28" s="3" customFormat="1" x14ac:dyDescent="0.15">
      <c r="A16" s="3" t="s">
        <v>25</v>
      </c>
      <c r="B16" s="3" t="s">
        <v>26</v>
      </c>
      <c r="C16" s="4">
        <v>409.20264817200001</v>
      </c>
      <c r="D16" s="4">
        <v>409.633589594</v>
      </c>
      <c r="E16" s="4">
        <v>405.79569146100005</v>
      </c>
      <c r="F16" s="4">
        <v>409.257341317</v>
      </c>
      <c r="G16" s="4">
        <v>406.05970246700002</v>
      </c>
      <c r="H16" s="4">
        <v>404.08122710700002</v>
      </c>
      <c r="I16" s="4">
        <v>406.48225207200005</v>
      </c>
      <c r="J16" s="4">
        <v>401.33815158200002</v>
      </c>
      <c r="K16" s="4">
        <v>392.67604662000002</v>
      </c>
      <c r="L16" s="4">
        <v>387.20814362099998</v>
      </c>
      <c r="M16" s="4">
        <v>387.44319957099998</v>
      </c>
      <c r="N16" s="4">
        <v>376.16891733099999</v>
      </c>
      <c r="O16" s="4">
        <v>371.22351584399996</v>
      </c>
      <c r="P16" s="4">
        <v>364.00475941000002</v>
      </c>
      <c r="Q16" s="4">
        <v>319.25160582300003</v>
      </c>
      <c r="R16" s="4">
        <v>313.45002452799997</v>
      </c>
      <c r="S16" s="4">
        <v>308.93554054400005</v>
      </c>
      <c r="T16" s="4">
        <v>301.97274517099999</v>
      </c>
      <c r="U16" s="4">
        <v>295.48820742100003</v>
      </c>
      <c r="V16" s="4">
        <v>289.762890863</v>
      </c>
      <c r="W16" s="4">
        <v>287.53641642700001</v>
      </c>
      <c r="X16" s="4">
        <v>287.048832017</v>
      </c>
      <c r="Y16" s="4">
        <v>284.13982425700004</v>
      </c>
      <c r="Z16" s="4">
        <v>286.06198418600002</v>
      </c>
      <c r="AA16" s="4"/>
      <c r="AB16" s="4"/>
    </row>
    <row r="17" spans="1:28" s="3" customFormat="1" x14ac:dyDescent="0.15">
      <c r="A17" s="3" t="s">
        <v>27</v>
      </c>
      <c r="B17" s="3" t="s">
        <v>28</v>
      </c>
      <c r="C17" s="4">
        <v>3484.5658732810002</v>
      </c>
      <c r="D17" s="4">
        <v>3426.2545862100001</v>
      </c>
      <c r="E17" s="4">
        <v>3373.0948700650001</v>
      </c>
      <c r="F17" s="4">
        <v>3342.4939737249997</v>
      </c>
      <c r="G17" s="4">
        <v>3304.2357238210002</v>
      </c>
      <c r="H17" s="4">
        <v>3271.06546914</v>
      </c>
      <c r="I17" s="4">
        <v>3222.9467991310003</v>
      </c>
      <c r="J17" s="4">
        <v>3106.6468482340001</v>
      </c>
      <c r="K17" s="4">
        <v>3032.7326236160002</v>
      </c>
      <c r="L17" s="4">
        <v>2991.006314237</v>
      </c>
      <c r="M17" s="4">
        <v>2921.124058935</v>
      </c>
      <c r="N17" s="4">
        <v>2818.5654595370002</v>
      </c>
      <c r="O17" s="4">
        <v>2810.5964603460002</v>
      </c>
      <c r="P17" s="4">
        <v>2776.9298251649998</v>
      </c>
      <c r="Q17" s="4">
        <v>2585.4314132659997</v>
      </c>
      <c r="R17" s="4">
        <v>2492.0083918730002</v>
      </c>
      <c r="S17" s="4">
        <v>2492.4565882470001</v>
      </c>
      <c r="T17" s="4">
        <v>2449.0226874169998</v>
      </c>
      <c r="U17" s="4">
        <v>2389.0399358579998</v>
      </c>
      <c r="V17" s="4">
        <v>2336.9440404870002</v>
      </c>
      <c r="W17" s="4">
        <v>2319.4126845149999</v>
      </c>
      <c r="X17" s="4">
        <v>2293.6152137029999</v>
      </c>
      <c r="Y17" s="4">
        <v>2242.7690665079999</v>
      </c>
      <c r="Z17" s="4">
        <v>2224.41003409</v>
      </c>
      <c r="AA17" s="4"/>
      <c r="AB17" s="4"/>
    </row>
    <row r="18" spans="1:28" s="3" customFormat="1" x14ac:dyDescent="0.15">
      <c r="A18" s="3" t="s">
        <v>29</v>
      </c>
      <c r="B18" s="3" t="s">
        <v>30</v>
      </c>
      <c r="C18" s="4">
        <v>515.51344112800007</v>
      </c>
      <c r="D18" s="4">
        <v>487.48518348799996</v>
      </c>
      <c r="E18" s="4">
        <v>470.86033412800003</v>
      </c>
      <c r="F18" s="4">
        <v>451.299341621</v>
      </c>
      <c r="G18" s="4">
        <v>424.10556720900001</v>
      </c>
      <c r="H18" s="4">
        <v>385.83718929700001</v>
      </c>
      <c r="I18" s="4">
        <v>363.169053701</v>
      </c>
      <c r="J18" s="4">
        <v>336.41964385299997</v>
      </c>
      <c r="K18" s="4">
        <v>310.62176465200002</v>
      </c>
      <c r="L18" s="4">
        <v>282.02995087400001</v>
      </c>
      <c r="M18" s="4">
        <v>258.75261575100001</v>
      </c>
      <c r="N18" s="4">
        <v>231.87377701899999</v>
      </c>
      <c r="O18" s="4">
        <v>223.62108769700001</v>
      </c>
      <c r="P18" s="4">
        <v>211.388219822</v>
      </c>
      <c r="Q18" s="4">
        <v>183.080570916</v>
      </c>
      <c r="R18" s="4">
        <v>173.71765750999998</v>
      </c>
      <c r="S18" s="4">
        <v>172.42187711299999</v>
      </c>
      <c r="T18" s="4">
        <v>167.915390914</v>
      </c>
      <c r="U18" s="4">
        <v>162.37921235800002</v>
      </c>
      <c r="V18" s="4">
        <v>159.50957507300001</v>
      </c>
      <c r="W18" s="4">
        <v>158.06112395899999</v>
      </c>
      <c r="X18" s="4">
        <v>153.99295494400002</v>
      </c>
      <c r="Y18" s="4">
        <v>150.55101789899999</v>
      </c>
      <c r="Z18" s="4" t="s">
        <v>141</v>
      </c>
      <c r="AA18" s="4"/>
      <c r="AB18" s="4"/>
    </row>
    <row r="19" spans="1:28" s="3" customFormat="1" x14ac:dyDescent="0.15">
      <c r="A19" s="3" t="s">
        <v>31</v>
      </c>
      <c r="B19" s="3" t="s">
        <v>32</v>
      </c>
      <c r="C19" s="4">
        <v>500.28624508999997</v>
      </c>
      <c r="D19" s="4">
        <v>489.85093404000003</v>
      </c>
      <c r="E19" s="4">
        <v>482.663010047</v>
      </c>
      <c r="F19" s="4">
        <v>478.278872466</v>
      </c>
      <c r="G19" s="4">
        <v>471.75387560600001</v>
      </c>
      <c r="H19" s="4">
        <v>462.83783559200003</v>
      </c>
      <c r="I19" s="4">
        <v>455.07182852200003</v>
      </c>
      <c r="J19" s="4">
        <v>438.295982063</v>
      </c>
      <c r="K19" s="4">
        <v>430.88776556400001</v>
      </c>
      <c r="L19" s="4">
        <v>428.66877655000002</v>
      </c>
      <c r="M19" s="4">
        <v>415.29392144399998</v>
      </c>
      <c r="N19" s="4">
        <v>398.27272658099997</v>
      </c>
      <c r="O19" s="4">
        <v>393.05665524199998</v>
      </c>
      <c r="P19" s="4">
        <v>386.06616231599997</v>
      </c>
      <c r="Q19" s="4">
        <v>357.45798406199998</v>
      </c>
      <c r="R19" s="4">
        <v>345.79945398400002</v>
      </c>
      <c r="S19" s="4">
        <v>339.02980956900001</v>
      </c>
      <c r="T19" s="4">
        <v>326.03923724299995</v>
      </c>
      <c r="U19" s="4">
        <v>318.20395550400002</v>
      </c>
      <c r="V19" s="4">
        <v>310.12564570699999</v>
      </c>
      <c r="W19" s="4">
        <v>300.04472976800002</v>
      </c>
      <c r="X19" s="4">
        <v>293.44695398699997</v>
      </c>
      <c r="Y19" s="4">
        <v>283.95256840399998</v>
      </c>
      <c r="Z19" s="4" t="s">
        <v>141</v>
      </c>
      <c r="AA19" s="4"/>
      <c r="AB19" s="4"/>
    </row>
    <row r="20" spans="1:28" s="3" customFormat="1" x14ac:dyDescent="0.15">
      <c r="A20" s="3" t="s">
        <v>33</v>
      </c>
      <c r="B20" s="3" t="s">
        <v>34</v>
      </c>
      <c r="C20" s="4">
        <v>255.55926598400001</v>
      </c>
      <c r="D20" s="4">
        <v>249.26545909799998</v>
      </c>
      <c r="E20" s="4">
        <v>243.527729988</v>
      </c>
      <c r="F20" s="4">
        <v>237.41155510499999</v>
      </c>
      <c r="G20" s="4">
        <v>231.98274935800001</v>
      </c>
      <c r="H20" s="4">
        <v>226.789482978</v>
      </c>
      <c r="I20" s="4">
        <v>214.622100311</v>
      </c>
      <c r="J20" s="4">
        <v>210.77384587999998</v>
      </c>
      <c r="K20" s="4">
        <v>206.77507634400001</v>
      </c>
      <c r="L20" s="4">
        <v>200.52173245</v>
      </c>
      <c r="M20" s="4">
        <v>202.14305221700002</v>
      </c>
      <c r="N20" s="4">
        <v>190.25510229599999</v>
      </c>
      <c r="O20" s="4">
        <v>187.97057753099998</v>
      </c>
      <c r="P20" s="4">
        <v>184.829408067</v>
      </c>
      <c r="Q20" s="4">
        <v>173.789932257</v>
      </c>
      <c r="R20" s="4">
        <v>168.41344397400002</v>
      </c>
      <c r="S20" s="4">
        <v>174.69041203799998</v>
      </c>
      <c r="T20" s="4">
        <v>175.75473915700002</v>
      </c>
      <c r="U20" s="4">
        <v>171.57749248300001</v>
      </c>
      <c r="V20" s="4">
        <v>166.89808600200001</v>
      </c>
      <c r="W20" s="4">
        <v>167.53000830399998</v>
      </c>
      <c r="X20" s="4">
        <v>165.565675849</v>
      </c>
      <c r="Y20" s="4">
        <v>166.521377817</v>
      </c>
      <c r="Z20" s="4" t="s">
        <v>141</v>
      </c>
      <c r="AA20" s="4"/>
      <c r="AB20" s="4"/>
    </row>
    <row r="21" spans="1:28" s="3" customFormat="1" x14ac:dyDescent="0.15">
      <c r="A21" s="3" t="s">
        <v>35</v>
      </c>
      <c r="B21" s="3" t="s">
        <v>36</v>
      </c>
      <c r="C21" s="4">
        <v>75.926219580999998</v>
      </c>
      <c r="D21" s="4">
        <v>74.867236661999996</v>
      </c>
      <c r="E21" s="4">
        <v>74.141033731999997</v>
      </c>
      <c r="F21" s="4">
        <v>72.351482638999997</v>
      </c>
      <c r="G21" s="4">
        <v>71.756447022000003</v>
      </c>
      <c r="H21" s="4">
        <v>69.09145976100001</v>
      </c>
      <c r="I21" s="4">
        <v>73.061025846000007</v>
      </c>
      <c r="J21" s="4">
        <v>73.983928770999995</v>
      </c>
      <c r="K21" s="4">
        <v>77.052910384</v>
      </c>
      <c r="L21" s="4">
        <v>78.522749212999997</v>
      </c>
      <c r="M21" s="4">
        <v>80.563360837999994</v>
      </c>
      <c r="N21" s="4">
        <v>80.555704947999999</v>
      </c>
      <c r="O21" s="4">
        <v>81.717583937000001</v>
      </c>
      <c r="P21" s="4">
        <v>81.483672749999997</v>
      </c>
      <c r="Q21" s="4">
        <v>76.371512116999995</v>
      </c>
      <c r="R21" s="4">
        <v>72.888200077999997</v>
      </c>
      <c r="S21" s="4">
        <v>68.134081862000002</v>
      </c>
      <c r="T21" s="4">
        <v>68.083355462</v>
      </c>
      <c r="U21" s="4">
        <v>68.705129113999988</v>
      </c>
      <c r="V21" s="4">
        <v>67.957759447000001</v>
      </c>
      <c r="W21" s="4">
        <v>68.073991203999995</v>
      </c>
      <c r="X21" s="4">
        <v>68.875011919000002</v>
      </c>
      <c r="Y21" s="4">
        <v>65.948043185999992</v>
      </c>
      <c r="Z21" s="4" t="s">
        <v>141</v>
      </c>
      <c r="AA21" s="4"/>
      <c r="AB21" s="4"/>
    </row>
    <row r="22" spans="1:28" s="3" customFormat="1" x14ac:dyDescent="0.15">
      <c r="A22" s="3" t="s">
        <v>37</v>
      </c>
      <c r="B22" s="3" t="s">
        <v>38</v>
      </c>
      <c r="C22" s="4">
        <v>553.75241318600001</v>
      </c>
      <c r="D22" s="4">
        <v>548.19157020599994</v>
      </c>
      <c r="E22" s="4">
        <v>539.28841147699995</v>
      </c>
      <c r="F22" s="4">
        <v>540.90823463999993</v>
      </c>
      <c r="G22" s="4">
        <v>539.73682732400005</v>
      </c>
      <c r="H22" s="4">
        <v>550.92221684499998</v>
      </c>
      <c r="I22" s="4">
        <v>548.44184758899996</v>
      </c>
      <c r="J22" s="4">
        <v>531.52136914999994</v>
      </c>
      <c r="K22" s="4">
        <v>524.93184205</v>
      </c>
      <c r="L22" s="4">
        <v>531.94528069599994</v>
      </c>
      <c r="M22" s="4">
        <v>524.13949522400003</v>
      </c>
      <c r="N22" s="4">
        <v>502.26440364200005</v>
      </c>
      <c r="O22" s="4">
        <v>501.09676077799998</v>
      </c>
      <c r="P22" s="4">
        <v>496.52270757999997</v>
      </c>
      <c r="Q22" s="4">
        <v>437.54101692199998</v>
      </c>
      <c r="R22" s="4">
        <v>426.51130082700001</v>
      </c>
      <c r="S22" s="4">
        <v>426.00767906499999</v>
      </c>
      <c r="T22" s="4">
        <v>418.43350273900001</v>
      </c>
      <c r="U22" s="4">
        <v>402.77544705600002</v>
      </c>
      <c r="V22" s="4">
        <v>391.738954369</v>
      </c>
      <c r="W22" s="4">
        <v>389.36127158700003</v>
      </c>
      <c r="X22" s="4">
        <v>380.77702649400004</v>
      </c>
      <c r="Y22" s="4">
        <v>372.859605225</v>
      </c>
      <c r="Z22" s="4" t="s">
        <v>141</v>
      </c>
      <c r="AA22" s="4"/>
      <c r="AB22" s="4"/>
    </row>
    <row r="23" spans="1:28" s="3" customFormat="1" x14ac:dyDescent="0.15">
      <c r="A23" s="3" t="s">
        <v>39</v>
      </c>
      <c r="B23" s="3" t="s">
        <v>40</v>
      </c>
      <c r="C23" s="4">
        <v>801.94140407800001</v>
      </c>
      <c r="D23" s="4">
        <v>800.03838604800001</v>
      </c>
      <c r="E23" s="4">
        <v>791.84083699999996</v>
      </c>
      <c r="F23" s="4">
        <v>794.14417200399998</v>
      </c>
      <c r="G23" s="4">
        <v>792.192557803</v>
      </c>
      <c r="H23" s="4">
        <v>800.14507297500006</v>
      </c>
      <c r="I23" s="4">
        <v>795.76683962200002</v>
      </c>
      <c r="J23" s="4">
        <v>769.60784104999993</v>
      </c>
      <c r="K23" s="4">
        <v>750.19873294700005</v>
      </c>
      <c r="L23" s="4">
        <v>740.74776579799993</v>
      </c>
      <c r="M23" s="4">
        <v>727.87850252699991</v>
      </c>
      <c r="N23" s="4">
        <v>713.29369537699995</v>
      </c>
      <c r="O23" s="4">
        <v>720.70262866100006</v>
      </c>
      <c r="P23" s="4">
        <v>716.64125711099996</v>
      </c>
      <c r="Q23" s="4">
        <v>667.48225302599997</v>
      </c>
      <c r="R23" s="4">
        <v>645.29324985300002</v>
      </c>
      <c r="S23" s="4">
        <v>652.20271260200002</v>
      </c>
      <c r="T23" s="4">
        <v>644.30886990199997</v>
      </c>
      <c r="U23" s="4">
        <v>637.58009985800004</v>
      </c>
      <c r="V23" s="4">
        <v>622.87136556299993</v>
      </c>
      <c r="W23" s="4">
        <v>613.73838970099996</v>
      </c>
      <c r="X23" s="4">
        <v>607.87623154900007</v>
      </c>
      <c r="Y23" s="4">
        <v>596.11263787899998</v>
      </c>
      <c r="Z23" s="4" t="s">
        <v>141</v>
      </c>
      <c r="AA23" s="4"/>
      <c r="AB23" s="4"/>
    </row>
    <row r="24" spans="1:28" s="3" customFormat="1" x14ac:dyDescent="0.15">
      <c r="A24" s="3" t="s">
        <v>41</v>
      </c>
      <c r="B24" s="3" t="s">
        <v>42</v>
      </c>
      <c r="C24" s="4">
        <v>781.58688423500007</v>
      </c>
      <c r="D24" s="4">
        <v>776.55581666900002</v>
      </c>
      <c r="E24" s="4">
        <v>770.77351369299993</v>
      </c>
      <c r="F24" s="4">
        <v>768.100315249</v>
      </c>
      <c r="G24" s="4">
        <v>772.70769949999999</v>
      </c>
      <c r="H24" s="4">
        <v>775.442211692</v>
      </c>
      <c r="I24" s="4">
        <v>772.81410353999991</v>
      </c>
      <c r="J24" s="4">
        <v>746.04423746599991</v>
      </c>
      <c r="K24" s="4">
        <v>732.26453167400007</v>
      </c>
      <c r="L24" s="4">
        <v>728.57005865500003</v>
      </c>
      <c r="M24" s="4">
        <v>712.3531109349999</v>
      </c>
      <c r="N24" s="4">
        <v>702.05004967499997</v>
      </c>
      <c r="O24" s="4">
        <v>702.43116650000002</v>
      </c>
      <c r="P24" s="4">
        <v>699.99839751800005</v>
      </c>
      <c r="Q24" s="4">
        <v>689.70814396699996</v>
      </c>
      <c r="R24" s="4">
        <v>659.38508564799997</v>
      </c>
      <c r="S24" s="4">
        <v>659.97001599800001</v>
      </c>
      <c r="T24" s="4">
        <v>648.48759199999995</v>
      </c>
      <c r="U24" s="4">
        <v>627.81859948599993</v>
      </c>
      <c r="V24" s="4">
        <v>617.842654326</v>
      </c>
      <c r="W24" s="4">
        <v>622.60316999199995</v>
      </c>
      <c r="X24" s="4">
        <v>623.08135896099998</v>
      </c>
      <c r="Y24" s="4">
        <v>606.82381609899994</v>
      </c>
      <c r="Z24" s="4" t="s">
        <v>141</v>
      </c>
      <c r="AA24" s="4"/>
      <c r="AB24" s="4"/>
    </row>
    <row r="25" spans="1:28" s="3" customFormat="1" x14ac:dyDescent="0.15">
      <c r="A25" s="3" t="s">
        <v>43</v>
      </c>
      <c r="B25" s="3" t="s">
        <v>44</v>
      </c>
      <c r="C25" s="4">
        <v>2644.7691957900001</v>
      </c>
      <c r="D25" s="4">
        <v>2570.6704306690003</v>
      </c>
      <c r="E25" s="4">
        <v>2530.72826618</v>
      </c>
      <c r="F25" s="4">
        <v>2510.1775252389998</v>
      </c>
      <c r="G25" s="4">
        <v>2541.9229097540001</v>
      </c>
      <c r="H25" s="4">
        <v>2603.5884779160001</v>
      </c>
      <c r="I25" s="4">
        <v>2622.9027504710002</v>
      </c>
      <c r="J25" s="4">
        <v>2648.782726293</v>
      </c>
      <c r="K25" s="4">
        <v>2666.4653786580002</v>
      </c>
      <c r="L25" s="4">
        <v>2775.1442779600002</v>
      </c>
      <c r="M25" s="4">
        <v>2888.8302835200002</v>
      </c>
      <c r="N25" s="4">
        <v>2977.8233904099998</v>
      </c>
      <c r="O25" s="4">
        <v>3175.97730379</v>
      </c>
      <c r="P25" s="4">
        <v>3269.3230202300001</v>
      </c>
      <c r="Q25" s="4">
        <v>3243.9430137700001</v>
      </c>
      <c r="R25" s="4">
        <v>3199.23895765</v>
      </c>
      <c r="S25" s="4">
        <v>3232.0330109299998</v>
      </c>
      <c r="T25" s="4">
        <v>3204.2863556500001</v>
      </c>
      <c r="U25" s="4">
        <v>3146.39523629</v>
      </c>
      <c r="V25" s="4">
        <v>3118.0019700100002</v>
      </c>
      <c r="W25" s="4">
        <v>3049.9486755100002</v>
      </c>
      <c r="X25" s="4">
        <v>2970.7362342830002</v>
      </c>
      <c r="Y25" s="4">
        <v>2945.7175775400001</v>
      </c>
      <c r="Z25" s="4">
        <v>2942.4385184499997</v>
      </c>
      <c r="AA25" s="4"/>
      <c r="AB25" s="4"/>
    </row>
    <row r="26" spans="1:28" s="3" customFormat="1" x14ac:dyDescent="0.15">
      <c r="A26" s="3" t="s">
        <v>45</v>
      </c>
      <c r="B26" s="3" t="s">
        <v>46</v>
      </c>
      <c r="C26" s="4">
        <v>16493.814908965</v>
      </c>
      <c r="D26" s="4">
        <v>16613.045619844001</v>
      </c>
      <c r="E26" s="4">
        <v>16875.750526657001</v>
      </c>
      <c r="F26" s="4">
        <v>17399.587262849</v>
      </c>
      <c r="G26" s="4">
        <v>18132.826632726999</v>
      </c>
      <c r="H26" s="4">
        <v>18638.046991539002</v>
      </c>
      <c r="I26" s="4">
        <v>18950.795573693998</v>
      </c>
      <c r="J26" s="4">
        <v>18852.691331026999</v>
      </c>
      <c r="K26" s="4">
        <v>18911.369850981999</v>
      </c>
      <c r="L26" s="4">
        <v>19321.401853533</v>
      </c>
      <c r="M26" s="4">
        <v>19521.487556368</v>
      </c>
      <c r="N26" s="4">
        <v>19576.568878044</v>
      </c>
      <c r="O26" s="4">
        <v>20235.643030645002</v>
      </c>
      <c r="P26" s="4">
        <v>20588.192883756001</v>
      </c>
      <c r="Q26" s="4">
        <v>20144.436940936001</v>
      </c>
      <c r="R26" s="4">
        <v>20490.200799554001</v>
      </c>
      <c r="S26" s="4">
        <v>20943.914904282003</v>
      </c>
      <c r="T26" s="4">
        <v>21053.172028459998</v>
      </c>
      <c r="U26" s="4">
        <v>20928.586740465002</v>
      </c>
      <c r="V26" s="4">
        <v>20910.019197706999</v>
      </c>
      <c r="W26" s="4">
        <v>21117.880111214999</v>
      </c>
      <c r="X26" s="4">
        <v>21487.782516805</v>
      </c>
      <c r="Y26" s="4">
        <v>21704.460428123999</v>
      </c>
      <c r="Z26" s="4">
        <v>21879.59142646</v>
      </c>
      <c r="AA26" s="4"/>
      <c r="AB26" s="4"/>
    </row>
    <row r="27" spans="1:28" s="3" customFormat="1" x14ac:dyDescent="0.15">
      <c r="A27" s="3" t="s">
        <v>47</v>
      </c>
      <c r="B27" s="3" t="s">
        <v>48</v>
      </c>
      <c r="C27" s="4">
        <v>8343.7803401199999</v>
      </c>
      <c r="D27" s="4">
        <v>8401.3709187460008</v>
      </c>
      <c r="E27" s="4">
        <v>8410.6926571160002</v>
      </c>
      <c r="F27" s="4">
        <v>8566.9046531189997</v>
      </c>
      <c r="G27" s="4">
        <v>8771.6664219529994</v>
      </c>
      <c r="H27" s="4">
        <v>8917.0391391849989</v>
      </c>
      <c r="I27" s="4">
        <v>9047.7658057070003</v>
      </c>
      <c r="J27" s="4">
        <v>9084.5234635209999</v>
      </c>
      <c r="K27" s="4">
        <v>9215.513820274</v>
      </c>
      <c r="L27" s="4">
        <v>9386.8018460700005</v>
      </c>
      <c r="M27" s="4">
        <v>9411.9810717070013</v>
      </c>
      <c r="N27" s="4">
        <v>9335.6155876509984</v>
      </c>
      <c r="O27" s="4">
        <v>9594.8491220779997</v>
      </c>
      <c r="P27" s="4">
        <v>9792.0108328719998</v>
      </c>
      <c r="Q27" s="4">
        <v>9631.6278582470004</v>
      </c>
      <c r="R27" s="4">
        <v>9743.4829007140015</v>
      </c>
      <c r="S27" s="4">
        <v>9843.2236651559997</v>
      </c>
      <c r="T27" s="4">
        <v>9881.5847976280002</v>
      </c>
      <c r="U27" s="4">
        <v>9766.546920146</v>
      </c>
      <c r="V27" s="4">
        <v>9691.8178280639986</v>
      </c>
      <c r="W27" s="4">
        <v>9768.2269160259984</v>
      </c>
      <c r="X27" s="4">
        <v>9832.6074925930006</v>
      </c>
      <c r="Y27" s="4">
        <v>9857.2132082259996</v>
      </c>
      <c r="Z27" s="4">
        <v>9904.15804045</v>
      </c>
      <c r="AA27" s="4"/>
      <c r="AB27" s="4"/>
    </row>
    <row r="28" spans="1:28" s="3" customFormat="1" x14ac:dyDescent="0.15">
      <c r="A28" s="3" t="s">
        <v>49</v>
      </c>
      <c r="B28" s="3" t="s">
        <v>50</v>
      </c>
      <c r="C28" s="4">
        <v>5055.6572979490002</v>
      </c>
      <c r="D28" s="4">
        <v>5084.3136308879994</v>
      </c>
      <c r="E28" s="4">
        <v>5113.4249621680001</v>
      </c>
      <c r="F28" s="4">
        <v>5209.4646412519996</v>
      </c>
      <c r="G28" s="4">
        <v>5340.9104301580001</v>
      </c>
      <c r="H28" s="4">
        <v>5324.9915290109993</v>
      </c>
      <c r="I28" s="4">
        <v>5365.5017241660007</v>
      </c>
      <c r="J28" s="4">
        <v>5408.7783194659996</v>
      </c>
      <c r="K28" s="4">
        <v>5537.0030151129995</v>
      </c>
      <c r="L28" s="4">
        <v>5627.3313878019999</v>
      </c>
      <c r="M28" s="4">
        <v>5644.9048021669996</v>
      </c>
      <c r="N28" s="4">
        <v>5545.8285724950001</v>
      </c>
      <c r="O28" s="4">
        <v>5697.9196059770002</v>
      </c>
      <c r="P28" s="4">
        <v>5788.695888835</v>
      </c>
      <c r="Q28" s="4">
        <v>5747.52952181</v>
      </c>
      <c r="R28" s="4">
        <v>5799.6649960209998</v>
      </c>
      <c r="S28" s="4">
        <v>5821.5925364659997</v>
      </c>
      <c r="T28" s="4">
        <v>5851.4506664310002</v>
      </c>
      <c r="U28" s="4">
        <v>5765.0178638990001</v>
      </c>
      <c r="V28" s="4">
        <v>5680.0002834480001</v>
      </c>
      <c r="W28" s="4">
        <v>5753.2169055620006</v>
      </c>
      <c r="X28" s="4">
        <v>5763.0026135939997</v>
      </c>
      <c r="Y28" s="4">
        <v>5735.5199639720004</v>
      </c>
      <c r="Z28" s="4">
        <v>5754.3577376000003</v>
      </c>
      <c r="AA28" s="4"/>
      <c r="AB28" s="4"/>
    </row>
    <row r="29" spans="1:28" s="3" customFormat="1" x14ac:dyDescent="0.15">
      <c r="A29" s="3" t="s">
        <v>51</v>
      </c>
      <c r="B29" s="3" t="s">
        <v>52</v>
      </c>
      <c r="C29" s="4">
        <v>1839.9175744900001</v>
      </c>
      <c r="D29" s="4">
        <v>1879.2000873259999</v>
      </c>
      <c r="E29" s="4">
        <v>1869.37534362</v>
      </c>
      <c r="F29" s="4">
        <v>1892.456484885</v>
      </c>
      <c r="G29" s="4">
        <v>1937.519714262</v>
      </c>
      <c r="H29" s="4">
        <v>2028.7349223699998</v>
      </c>
      <c r="I29" s="4">
        <v>2126.5207037760001</v>
      </c>
      <c r="J29" s="4">
        <v>2120.767282672</v>
      </c>
      <c r="K29" s="4">
        <v>2087.1543988989997</v>
      </c>
      <c r="L29" s="4">
        <v>2121.482636318</v>
      </c>
      <c r="M29" s="4">
        <v>2095.3803723800002</v>
      </c>
      <c r="N29" s="4">
        <v>2111.3984971290001</v>
      </c>
      <c r="O29" s="4">
        <v>2164.586531381</v>
      </c>
      <c r="P29" s="4">
        <v>2217.1770164660002</v>
      </c>
      <c r="Q29" s="4">
        <v>2117.6199050069999</v>
      </c>
      <c r="R29" s="4">
        <v>2119.2541683220002</v>
      </c>
      <c r="S29" s="4">
        <v>2157.856494011</v>
      </c>
      <c r="T29" s="4">
        <v>2137.2901013740002</v>
      </c>
      <c r="U29" s="4">
        <v>2097.2921378400001</v>
      </c>
      <c r="V29" s="4">
        <v>2100.9592372070001</v>
      </c>
      <c r="W29" s="4">
        <v>2097.373054832</v>
      </c>
      <c r="X29" s="4">
        <v>2118.4768355239999</v>
      </c>
      <c r="Y29" s="4">
        <v>2115.4088173189998</v>
      </c>
      <c r="Z29" s="4">
        <v>2102.47188078</v>
      </c>
      <c r="AA29" s="4"/>
      <c r="AB29" s="4"/>
    </row>
    <row r="30" spans="1:28" s="3" customFormat="1" x14ac:dyDescent="0.15">
      <c r="A30" s="3" t="s">
        <v>53</v>
      </c>
      <c r="B30" s="3" t="s">
        <v>54</v>
      </c>
      <c r="C30" s="4">
        <v>1448.2054676810001</v>
      </c>
      <c r="D30" s="4">
        <v>1437.857200532</v>
      </c>
      <c r="E30" s="4">
        <v>1427.8923513280001</v>
      </c>
      <c r="F30" s="4">
        <v>1464.9835269820001</v>
      </c>
      <c r="G30" s="4">
        <v>1493.236277533</v>
      </c>
      <c r="H30" s="4">
        <v>1563.312687804</v>
      </c>
      <c r="I30" s="4">
        <v>1555.7433777650001</v>
      </c>
      <c r="J30" s="4">
        <v>1554.9778613829999</v>
      </c>
      <c r="K30" s="4">
        <v>1591.3564062620001</v>
      </c>
      <c r="L30" s="4">
        <v>1637.9878219500001</v>
      </c>
      <c r="M30" s="4">
        <v>1671.6958971600002</v>
      </c>
      <c r="N30" s="4">
        <v>1678.3885180269999</v>
      </c>
      <c r="O30" s="4">
        <v>1732.34298472</v>
      </c>
      <c r="P30" s="4">
        <v>1786.1379275710001</v>
      </c>
      <c r="Q30" s="4">
        <v>1766.47843143</v>
      </c>
      <c r="R30" s="4">
        <v>1824.563736371</v>
      </c>
      <c r="S30" s="4">
        <v>1863.774634679</v>
      </c>
      <c r="T30" s="4">
        <v>1892.844029823</v>
      </c>
      <c r="U30" s="4">
        <v>1904.2369184070001</v>
      </c>
      <c r="V30" s="4">
        <v>1910.858307409</v>
      </c>
      <c r="W30" s="4">
        <v>1917.6369556320001</v>
      </c>
      <c r="X30" s="4">
        <v>1951.1280434749999</v>
      </c>
      <c r="Y30" s="4">
        <v>2006.2844269350001</v>
      </c>
      <c r="Z30" s="4">
        <v>2047.32842207</v>
      </c>
      <c r="AA30" s="4"/>
      <c r="AB30" s="4"/>
    </row>
    <row r="31" spans="1:28" s="3" customFormat="1" x14ac:dyDescent="0.15">
      <c r="A31" s="3" t="s">
        <v>55</v>
      </c>
      <c r="B31" s="3" t="s">
        <v>56</v>
      </c>
      <c r="C31" s="4">
        <v>982.73584245899997</v>
      </c>
      <c r="D31" s="4">
        <v>1004.992209871</v>
      </c>
      <c r="E31" s="4">
        <v>990.97815619400001</v>
      </c>
      <c r="F31" s="4">
        <v>1037.824811685</v>
      </c>
      <c r="G31" s="4">
        <v>1111.2252923889998</v>
      </c>
      <c r="H31" s="4">
        <v>1174.960990824</v>
      </c>
      <c r="I31" s="4">
        <v>1215.7141452660001</v>
      </c>
      <c r="J31" s="4">
        <v>1183.0433572469999</v>
      </c>
      <c r="K31" s="4">
        <v>1158.807930812</v>
      </c>
      <c r="L31" s="4">
        <v>1181.70193161</v>
      </c>
      <c r="M31" s="4">
        <v>1164.7593071229999</v>
      </c>
      <c r="N31" s="4">
        <v>1185.7911836220001</v>
      </c>
      <c r="O31" s="4">
        <v>1228.4552118919999</v>
      </c>
      <c r="P31" s="4">
        <v>1266.7620666500002</v>
      </c>
      <c r="Q31" s="4">
        <v>1257.864710565</v>
      </c>
      <c r="R31" s="4">
        <v>1277.2161827960001</v>
      </c>
      <c r="S31" s="4">
        <v>1293.152280947</v>
      </c>
      <c r="T31" s="4">
        <v>1321.3870006280001</v>
      </c>
      <c r="U31" s="4">
        <v>1318.8545962449998</v>
      </c>
      <c r="V31" s="4">
        <v>1308.908465149</v>
      </c>
      <c r="W31" s="4">
        <v>1337.142389933</v>
      </c>
      <c r="X31" s="4">
        <v>1383.9183195150001</v>
      </c>
      <c r="Y31" s="4">
        <v>1402.6661694639999</v>
      </c>
      <c r="Z31" s="4">
        <v>1434.22995627</v>
      </c>
      <c r="AA31" s="4"/>
      <c r="AB31" s="4"/>
    </row>
    <row r="32" spans="1:28" s="3" customFormat="1" x14ac:dyDescent="0.15">
      <c r="A32" s="3" t="s">
        <v>57</v>
      </c>
      <c r="B32" s="3" t="s">
        <v>58</v>
      </c>
      <c r="C32" s="4">
        <v>296.31641195999998</v>
      </c>
      <c r="D32" s="4">
        <v>297.15061966399998</v>
      </c>
      <c r="E32" s="4">
        <v>292.46382851300001</v>
      </c>
      <c r="F32" s="4">
        <v>301.62382356000001</v>
      </c>
      <c r="G32" s="4">
        <v>315.85010161299999</v>
      </c>
      <c r="H32" s="4">
        <v>338.22665992200001</v>
      </c>
      <c r="I32" s="4">
        <v>344.363698462</v>
      </c>
      <c r="J32" s="4">
        <v>338.51670350199998</v>
      </c>
      <c r="K32" s="4">
        <v>333.40898786299999</v>
      </c>
      <c r="L32" s="4">
        <v>339.016476829</v>
      </c>
      <c r="M32" s="4">
        <v>334.90309354400006</v>
      </c>
      <c r="N32" s="4">
        <v>335.60562763999997</v>
      </c>
      <c r="O32" s="4">
        <v>347.24065757599999</v>
      </c>
      <c r="P32" s="4">
        <v>357.26723625800003</v>
      </c>
      <c r="Q32" s="4">
        <v>349.39643016500003</v>
      </c>
      <c r="R32" s="4">
        <v>347.32300037599998</v>
      </c>
      <c r="S32" s="4">
        <v>351.400570614</v>
      </c>
      <c r="T32" s="4">
        <v>345.69852789600003</v>
      </c>
      <c r="U32" s="4">
        <v>345.101822422</v>
      </c>
      <c r="V32" s="4">
        <v>341.52522446899997</v>
      </c>
      <c r="W32" s="4">
        <v>339.38387863299999</v>
      </c>
      <c r="X32" s="4">
        <v>344.30485479000004</v>
      </c>
      <c r="Y32" s="4">
        <v>335.52198799900003</v>
      </c>
      <c r="Z32" s="4" t="s">
        <v>141</v>
      </c>
      <c r="AA32" s="4"/>
      <c r="AB32" s="4"/>
    </row>
    <row r="33" spans="1:28" s="3" customFormat="1" x14ac:dyDescent="0.15">
      <c r="A33" s="3" t="s">
        <v>59</v>
      </c>
      <c r="B33" s="3" t="s">
        <v>60</v>
      </c>
      <c r="C33" s="4">
        <v>241.777202273</v>
      </c>
      <c r="D33" s="4">
        <v>241.62364044200001</v>
      </c>
      <c r="E33" s="4">
        <v>231.78877250299999</v>
      </c>
      <c r="F33" s="4">
        <v>230.93331297400002</v>
      </c>
      <c r="G33" s="4">
        <v>239.59313047799998</v>
      </c>
      <c r="H33" s="4">
        <v>228.617583559</v>
      </c>
      <c r="I33" s="4">
        <v>225.283461577</v>
      </c>
      <c r="J33" s="4">
        <v>218.55044410900001</v>
      </c>
      <c r="K33" s="4">
        <v>216.093938764</v>
      </c>
      <c r="L33" s="4">
        <v>216.38584055600001</v>
      </c>
      <c r="M33" s="4">
        <v>211.74446161199998</v>
      </c>
      <c r="N33" s="4">
        <v>207.82235690900001</v>
      </c>
      <c r="O33" s="4">
        <v>206.46925525600003</v>
      </c>
      <c r="P33" s="4">
        <v>201.27341390400002</v>
      </c>
      <c r="Q33" s="4">
        <v>197.892909739</v>
      </c>
      <c r="R33" s="4">
        <v>192.10580715200001</v>
      </c>
      <c r="S33" s="4">
        <v>187.08274192699997</v>
      </c>
      <c r="T33" s="4">
        <v>189.327352058</v>
      </c>
      <c r="U33" s="4">
        <v>181.27019077700001</v>
      </c>
      <c r="V33" s="4">
        <v>165.02066993399998</v>
      </c>
      <c r="W33" s="4">
        <v>160.712620332</v>
      </c>
      <c r="X33" s="4">
        <v>158.34060159400002</v>
      </c>
      <c r="Y33" s="4">
        <v>151.28216762299999</v>
      </c>
      <c r="Z33" s="4" t="s">
        <v>141</v>
      </c>
      <c r="AA33" s="4"/>
      <c r="AB33" s="4"/>
    </row>
    <row r="34" spans="1:28" s="3" customFormat="1" x14ac:dyDescent="0.15">
      <c r="A34" s="3" t="s">
        <v>61</v>
      </c>
      <c r="B34" s="3" t="s">
        <v>62</v>
      </c>
      <c r="C34" s="4">
        <v>444.642228225</v>
      </c>
      <c r="D34" s="4">
        <v>466.21794976499996</v>
      </c>
      <c r="E34" s="4">
        <v>466.72555517799998</v>
      </c>
      <c r="F34" s="4">
        <v>505.26767515100005</v>
      </c>
      <c r="G34" s="4">
        <v>555.78206029800003</v>
      </c>
      <c r="H34" s="4">
        <v>608.11674734300004</v>
      </c>
      <c r="I34" s="4">
        <v>646.06698522700003</v>
      </c>
      <c r="J34" s="4">
        <v>625.97620963600002</v>
      </c>
      <c r="K34" s="4">
        <v>609.30500418499992</v>
      </c>
      <c r="L34" s="4">
        <v>626.29961422500003</v>
      </c>
      <c r="M34" s="4">
        <v>618.11175196700003</v>
      </c>
      <c r="N34" s="4">
        <v>642.36319907400002</v>
      </c>
      <c r="O34" s="4">
        <v>674.74529906099997</v>
      </c>
      <c r="P34" s="4">
        <v>708.22141648800005</v>
      </c>
      <c r="Q34" s="4">
        <v>710.57537066099997</v>
      </c>
      <c r="R34" s="4">
        <v>737.78737526800001</v>
      </c>
      <c r="S34" s="4">
        <v>754.66896840599998</v>
      </c>
      <c r="T34" s="4">
        <v>786.36112067400006</v>
      </c>
      <c r="U34" s="4">
        <v>792.48258304600006</v>
      </c>
      <c r="V34" s="4">
        <v>802.36257074600007</v>
      </c>
      <c r="W34" s="4">
        <v>837.04589096899997</v>
      </c>
      <c r="X34" s="4">
        <v>881.27286313000002</v>
      </c>
      <c r="Y34" s="4">
        <v>915.862013843</v>
      </c>
      <c r="Z34" s="4" t="s">
        <v>141</v>
      </c>
      <c r="AA34" s="4"/>
      <c r="AB34" s="4"/>
    </row>
    <row r="35" spans="1:28" s="3" customFormat="1" x14ac:dyDescent="0.15">
      <c r="A35" s="3" t="s">
        <v>63</v>
      </c>
      <c r="B35" s="3" t="s">
        <v>64</v>
      </c>
      <c r="C35" s="4">
        <v>1110.4371026170002</v>
      </c>
      <c r="D35" s="4">
        <v>1106.2956876010001</v>
      </c>
      <c r="E35" s="4">
        <v>1101.357795273</v>
      </c>
      <c r="F35" s="4">
        <v>1088.9218981029999</v>
      </c>
      <c r="G35" s="4">
        <v>1093.4414582460001</v>
      </c>
      <c r="H35" s="4">
        <v>1082.8166057750002</v>
      </c>
      <c r="I35" s="4">
        <v>1092.4700286500001</v>
      </c>
      <c r="J35" s="4">
        <v>1105.271578076</v>
      </c>
      <c r="K35" s="4">
        <v>1129.9032654370001</v>
      </c>
      <c r="L35" s="4">
        <v>1151.4956539489999</v>
      </c>
      <c r="M35" s="4">
        <v>1160.1190754030001</v>
      </c>
      <c r="N35" s="4">
        <v>1153.827872223</v>
      </c>
      <c r="O35" s="4">
        <v>1191.8847194929999</v>
      </c>
      <c r="P35" s="4">
        <v>1198.3489169489999</v>
      </c>
      <c r="Q35" s="4">
        <v>1199.1255828859998</v>
      </c>
      <c r="R35" s="4">
        <v>1208.8188000980001</v>
      </c>
      <c r="S35" s="4">
        <v>1233.8500478570002</v>
      </c>
      <c r="T35" s="4">
        <v>1249.7717458719999</v>
      </c>
      <c r="U35" s="4">
        <v>1238.5946030150001</v>
      </c>
      <c r="V35" s="4">
        <v>1232.5518696099998</v>
      </c>
      <c r="W35" s="4">
        <v>1244.3457020620001</v>
      </c>
      <c r="X35" s="4">
        <v>1240.2654337909999</v>
      </c>
      <c r="Y35" s="4">
        <v>1227.171084806</v>
      </c>
      <c r="Z35" s="4">
        <v>1217.5370408599999</v>
      </c>
      <c r="AA35" s="4"/>
      <c r="AB35" s="4"/>
    </row>
    <row r="36" spans="1:28" s="3" customFormat="1" x14ac:dyDescent="0.15">
      <c r="A36" s="3" t="s">
        <v>65</v>
      </c>
      <c r="B36" s="3" t="s">
        <v>66</v>
      </c>
      <c r="C36" s="4">
        <v>537.31692196099993</v>
      </c>
      <c r="D36" s="4">
        <v>527.70221627000001</v>
      </c>
      <c r="E36" s="4">
        <v>527.88144677999992</v>
      </c>
      <c r="F36" s="4">
        <v>528.90280551299998</v>
      </c>
      <c r="G36" s="4">
        <v>558.42797323000002</v>
      </c>
      <c r="H36" s="4">
        <v>542.41165348300001</v>
      </c>
      <c r="I36" s="4">
        <v>554.48292900399997</v>
      </c>
      <c r="J36" s="4">
        <v>555.86252493799998</v>
      </c>
      <c r="K36" s="4">
        <v>552.51251969000009</v>
      </c>
      <c r="L36" s="4">
        <v>569.29613253699995</v>
      </c>
      <c r="M36" s="4">
        <v>590.68120969799998</v>
      </c>
      <c r="N36" s="4">
        <v>588.76615552699991</v>
      </c>
      <c r="O36" s="4">
        <v>601.92808094899999</v>
      </c>
      <c r="P36" s="4">
        <v>607.22764577999999</v>
      </c>
      <c r="Q36" s="4">
        <v>557.53388601900008</v>
      </c>
      <c r="R36" s="4">
        <v>556.11297228400008</v>
      </c>
      <c r="S36" s="4">
        <v>574.46043934199997</v>
      </c>
      <c r="T36" s="4">
        <v>582.96737018400006</v>
      </c>
      <c r="U36" s="4">
        <v>585.01266230600004</v>
      </c>
      <c r="V36" s="4">
        <v>564.28697269000008</v>
      </c>
      <c r="W36" s="4">
        <v>554.58953288700002</v>
      </c>
      <c r="X36" s="4">
        <v>571.83941176500002</v>
      </c>
      <c r="Y36" s="4">
        <v>570.311913301</v>
      </c>
      <c r="Z36" s="4">
        <v>561.49217673999999</v>
      </c>
      <c r="AA36" s="4"/>
      <c r="AB36" s="4"/>
    </row>
    <row r="37" spans="1:28" s="3" customFormat="1" x14ac:dyDescent="0.15">
      <c r="A37" s="3" t="s">
        <v>67</v>
      </c>
      <c r="B37" s="3" t="s">
        <v>68</v>
      </c>
      <c r="C37" s="4">
        <v>3860.9999370529999</v>
      </c>
      <c r="D37" s="4">
        <v>3876.0767844870002</v>
      </c>
      <c r="E37" s="4">
        <v>4076.0243520570002</v>
      </c>
      <c r="F37" s="4">
        <v>4298.0904485889996</v>
      </c>
      <c r="G37" s="4">
        <v>4555.5091175200005</v>
      </c>
      <c r="H37" s="4">
        <v>4899.6441533739999</v>
      </c>
      <c r="I37" s="4">
        <v>5072.1686554549997</v>
      </c>
      <c r="J37" s="4">
        <v>5039.7856407079998</v>
      </c>
      <c r="K37" s="4">
        <v>5018.5945643310006</v>
      </c>
      <c r="L37" s="4">
        <v>5179.0093467609995</v>
      </c>
      <c r="M37" s="4">
        <v>5334.4440928459999</v>
      </c>
      <c r="N37" s="4">
        <v>5377.3082242219998</v>
      </c>
      <c r="O37" s="4">
        <v>5624.8882311389998</v>
      </c>
      <c r="P37" s="4">
        <v>5678.7955133900005</v>
      </c>
      <c r="Q37" s="4">
        <v>5432.5542879630002</v>
      </c>
      <c r="R37" s="4">
        <v>5600.4257262299998</v>
      </c>
      <c r="S37" s="4">
        <v>5874.7313443100002</v>
      </c>
      <c r="T37" s="4">
        <v>5898.5989047019993</v>
      </c>
      <c r="U37" s="4">
        <v>5912.0751782279995</v>
      </c>
      <c r="V37" s="4">
        <v>6004.7323929009999</v>
      </c>
      <c r="W37" s="4">
        <v>6089.4306510699998</v>
      </c>
      <c r="X37" s="4">
        <v>6341.124710305</v>
      </c>
      <c r="Y37" s="4">
        <v>6557.5977138459994</v>
      </c>
      <c r="Z37" s="4">
        <v>6706.9531601000008</v>
      </c>
      <c r="AA37" s="4"/>
      <c r="AB37" s="4"/>
    </row>
    <row r="38" spans="1:28" s="3" customFormat="1" x14ac:dyDescent="0.15">
      <c r="A38" s="3" t="s">
        <v>69</v>
      </c>
      <c r="B38" s="3" t="s">
        <v>70</v>
      </c>
      <c r="C38" s="4">
        <v>1156.102223892</v>
      </c>
      <c r="D38" s="4">
        <v>1152.0157808699998</v>
      </c>
      <c r="E38" s="4">
        <v>1199.9987476229999</v>
      </c>
      <c r="F38" s="4">
        <v>1245.48241117</v>
      </c>
      <c r="G38" s="4">
        <v>1294.962111194</v>
      </c>
      <c r="H38" s="4">
        <v>1387.6689930529999</v>
      </c>
      <c r="I38" s="4">
        <v>1446.3688613919999</v>
      </c>
      <c r="J38" s="4">
        <v>1423.3478256600001</v>
      </c>
      <c r="K38" s="4">
        <v>1457.4618434449999</v>
      </c>
      <c r="L38" s="4">
        <v>1521.9088706749999</v>
      </c>
      <c r="M38" s="4">
        <v>1529.5221040230001</v>
      </c>
      <c r="N38" s="4">
        <v>1588.2927325650001</v>
      </c>
      <c r="O38" s="4">
        <v>1670.435118502</v>
      </c>
      <c r="P38" s="4">
        <v>1714.6032956839999</v>
      </c>
      <c r="Q38" s="4">
        <v>1720.1738506409999</v>
      </c>
      <c r="R38" s="4">
        <v>1729.845986067</v>
      </c>
      <c r="S38" s="4">
        <v>1831.2492971029999</v>
      </c>
      <c r="T38" s="4">
        <v>1875.3583271509999</v>
      </c>
      <c r="U38" s="4">
        <v>1907.1141853649999</v>
      </c>
      <c r="V38" s="4">
        <v>1950.0337420179999</v>
      </c>
      <c r="W38" s="4">
        <v>1972.9668359530001</v>
      </c>
      <c r="X38" s="4">
        <v>2050.4434097399999</v>
      </c>
      <c r="Y38" s="4">
        <v>2074.4747216789997</v>
      </c>
      <c r="Z38" s="4" t="s">
        <v>141</v>
      </c>
      <c r="AA38" s="4"/>
      <c r="AB38" s="4"/>
    </row>
    <row r="39" spans="1:28" s="3" customFormat="1" x14ac:dyDescent="0.15">
      <c r="A39" s="3" t="s">
        <v>71</v>
      </c>
      <c r="B39" s="3" t="s">
        <v>72</v>
      </c>
      <c r="C39" s="4">
        <v>536.78012639099995</v>
      </c>
      <c r="D39" s="4">
        <v>542.80216643799997</v>
      </c>
      <c r="E39" s="4">
        <v>544.81005315499999</v>
      </c>
      <c r="F39" s="4">
        <v>553.97522384300009</v>
      </c>
      <c r="G39" s="4">
        <v>566.01704490999998</v>
      </c>
      <c r="H39" s="4">
        <v>536.05522561600003</v>
      </c>
      <c r="I39" s="4">
        <v>538.33097597400001</v>
      </c>
      <c r="J39" s="4">
        <v>551.80089423499999</v>
      </c>
      <c r="K39" s="4">
        <v>548.41799981600002</v>
      </c>
      <c r="L39" s="4">
        <v>551.59306441900003</v>
      </c>
      <c r="M39" s="4">
        <v>566.30732758700003</v>
      </c>
      <c r="N39" s="4">
        <v>565.84420607100003</v>
      </c>
      <c r="O39" s="4">
        <v>580.85537080699999</v>
      </c>
      <c r="P39" s="4">
        <v>591.28162136200001</v>
      </c>
      <c r="Q39" s="4">
        <v>625.06439462699996</v>
      </c>
      <c r="R39" s="4">
        <v>631.31227809400002</v>
      </c>
      <c r="S39" s="4">
        <v>675.72237313399989</v>
      </c>
      <c r="T39" s="4">
        <v>679.76237456199999</v>
      </c>
      <c r="U39" s="4">
        <v>692.72948755300001</v>
      </c>
      <c r="V39" s="4">
        <v>705.64322889599998</v>
      </c>
      <c r="W39" s="4">
        <v>691.38956746400004</v>
      </c>
      <c r="X39" s="4">
        <v>682.02796494500001</v>
      </c>
      <c r="Y39" s="4">
        <v>660.92556157599995</v>
      </c>
      <c r="Z39" s="4" t="s">
        <v>141</v>
      </c>
      <c r="AA39" s="4"/>
      <c r="AB39" s="4"/>
    </row>
    <row r="40" spans="1:28" s="3" customFormat="1" x14ac:dyDescent="0.15">
      <c r="A40" s="3" t="s">
        <v>73</v>
      </c>
      <c r="B40" s="3" t="s">
        <v>74</v>
      </c>
      <c r="C40" s="4">
        <v>388.97421497500005</v>
      </c>
      <c r="D40" s="4">
        <v>380.97009314600001</v>
      </c>
      <c r="E40" s="4">
        <v>392.02640132200003</v>
      </c>
      <c r="F40" s="4">
        <v>405.02091440499998</v>
      </c>
      <c r="G40" s="4">
        <v>411.01766094199996</v>
      </c>
      <c r="H40" s="4">
        <v>423.03771258400002</v>
      </c>
      <c r="I40" s="4">
        <v>406.07759457700001</v>
      </c>
      <c r="J40" s="4">
        <v>356.485112254</v>
      </c>
      <c r="K40" s="4">
        <v>353.43308559799999</v>
      </c>
      <c r="L40" s="4">
        <v>377.81243034300002</v>
      </c>
      <c r="M40" s="4">
        <v>408.63161839999998</v>
      </c>
      <c r="N40" s="4">
        <v>392.36353038099998</v>
      </c>
      <c r="O40" s="4">
        <v>392.53604863599998</v>
      </c>
      <c r="P40" s="4">
        <v>397.63020648900005</v>
      </c>
      <c r="Q40" s="4">
        <v>382.01096730699999</v>
      </c>
      <c r="R40" s="4">
        <v>386.42237226399999</v>
      </c>
      <c r="S40" s="4">
        <v>414.68176289899998</v>
      </c>
      <c r="T40" s="4">
        <v>430.90650610099999</v>
      </c>
      <c r="U40" s="4">
        <v>425.67850305000002</v>
      </c>
      <c r="V40" s="4">
        <v>432.86163027999999</v>
      </c>
      <c r="W40" s="4">
        <v>438.906828738</v>
      </c>
      <c r="X40" s="4">
        <v>445.212536344</v>
      </c>
      <c r="Y40" s="4">
        <v>442.95286149599997</v>
      </c>
      <c r="Z40" s="4" t="s">
        <v>141</v>
      </c>
      <c r="AA40" s="4"/>
      <c r="AB40" s="4"/>
    </row>
    <row r="41" spans="1:28" s="3" customFormat="1" x14ac:dyDescent="0.15">
      <c r="A41" s="3" t="s">
        <v>75</v>
      </c>
      <c r="B41" s="3" t="s">
        <v>76</v>
      </c>
      <c r="C41" s="4">
        <v>1779.1433717950001</v>
      </c>
      <c r="D41" s="4">
        <v>1800.2887440339998</v>
      </c>
      <c r="E41" s="4">
        <v>1939.1891499579999</v>
      </c>
      <c r="F41" s="4">
        <v>2093.611899172</v>
      </c>
      <c r="G41" s="4">
        <v>2283.5123004749998</v>
      </c>
      <c r="H41" s="4">
        <v>2552.8822221209998</v>
      </c>
      <c r="I41" s="4">
        <v>2681.3912235120001</v>
      </c>
      <c r="J41" s="4">
        <v>2708.1518085600001</v>
      </c>
      <c r="K41" s="4">
        <v>2659.2816354720003</v>
      </c>
      <c r="L41" s="4">
        <v>2727.6949813239999</v>
      </c>
      <c r="M41" s="4">
        <v>2829.9830428360001</v>
      </c>
      <c r="N41" s="4">
        <v>2830.8077552049999</v>
      </c>
      <c r="O41" s="4">
        <v>2981.0616931939999</v>
      </c>
      <c r="P41" s="4">
        <v>2975.2803898560001</v>
      </c>
      <c r="Q41" s="4">
        <v>2705.3050753889997</v>
      </c>
      <c r="R41" s="4">
        <v>2852.845089805</v>
      </c>
      <c r="S41" s="4">
        <v>2953.0779111729998</v>
      </c>
      <c r="T41" s="4">
        <v>2912.5716968880001</v>
      </c>
      <c r="U41" s="4">
        <v>2886.5530022610001</v>
      </c>
      <c r="V41" s="4">
        <v>2916.1937917069999</v>
      </c>
      <c r="W41" s="4">
        <v>2986.1674189149999</v>
      </c>
      <c r="X41" s="4">
        <v>3163.4407992769998</v>
      </c>
      <c r="Y41" s="4">
        <v>3379.2445690949999</v>
      </c>
      <c r="Z41" s="4" t="s">
        <v>141</v>
      </c>
      <c r="AA41" s="4"/>
      <c r="AB41" s="4"/>
    </row>
    <row r="42" spans="1:28" s="3" customFormat="1" x14ac:dyDescent="0.15">
      <c r="A42" s="3" t="s">
        <v>77</v>
      </c>
      <c r="B42" s="3" t="s">
        <v>78</v>
      </c>
      <c r="C42" s="4">
        <v>1658.5447647559999</v>
      </c>
      <c r="D42" s="4">
        <v>1696.6078028680001</v>
      </c>
      <c r="E42" s="4">
        <v>1768.8161192360001</v>
      </c>
      <c r="F42" s="4">
        <v>1878.9426458399998</v>
      </c>
      <c r="G42" s="4">
        <v>2042.5563693889999</v>
      </c>
      <c r="H42" s="4">
        <v>2021.174448898</v>
      </c>
      <c r="I42" s="4">
        <v>1968.1940096119999</v>
      </c>
      <c r="J42" s="4">
        <v>1884.2047665380001</v>
      </c>
      <c r="K42" s="4">
        <v>1836.0377504379999</v>
      </c>
      <c r="L42" s="4">
        <v>1853.0969426070001</v>
      </c>
      <c r="M42" s="4">
        <v>1859.502799592</v>
      </c>
      <c r="N42" s="4">
        <v>1935.2598547980001</v>
      </c>
      <c r="O42" s="4">
        <v>1993.6376650950001</v>
      </c>
      <c r="P42" s="4">
        <v>2045.0479081140002</v>
      </c>
      <c r="Q42" s="4">
        <v>2065.730615257</v>
      </c>
      <c r="R42" s="4">
        <v>2104.144217432</v>
      </c>
      <c r="S42" s="4">
        <v>2124.4971266699999</v>
      </c>
      <c r="T42" s="4">
        <v>2118.8622094460002</v>
      </c>
      <c r="U42" s="4">
        <v>2107.5027805250002</v>
      </c>
      <c r="V42" s="4">
        <v>2107.7216692930001</v>
      </c>
      <c r="W42" s="4">
        <v>2124.1449192370001</v>
      </c>
      <c r="X42" s="4">
        <v>2118.0271488359999</v>
      </c>
      <c r="Y42" s="4">
        <v>2089.5003384830002</v>
      </c>
      <c r="Z42" s="4">
        <v>2055.2210520399999</v>
      </c>
      <c r="AA42" s="4"/>
      <c r="AB42" s="4"/>
    </row>
    <row r="43" spans="1:28" s="3" customFormat="1" x14ac:dyDescent="0.15">
      <c r="A43" s="3" t="s">
        <v>79</v>
      </c>
      <c r="B43" s="3" t="s">
        <v>80</v>
      </c>
      <c r="C43" s="4">
        <v>479.88259422799996</v>
      </c>
      <c r="D43" s="4">
        <v>472.07526825000002</v>
      </c>
      <c r="E43" s="4">
        <v>486.91171719800002</v>
      </c>
      <c r="F43" s="4">
        <v>490.82299326200001</v>
      </c>
      <c r="G43" s="4">
        <v>504.83247178100004</v>
      </c>
      <c r="H43" s="4">
        <v>543.21256309900002</v>
      </c>
      <c r="I43" s="4">
        <v>596.02909655899998</v>
      </c>
      <c r="J43" s="4">
        <v>637.16220870099994</v>
      </c>
      <c r="K43" s="4">
        <v>641.28508315600004</v>
      </c>
      <c r="L43" s="4">
        <v>644.03774758999998</v>
      </c>
      <c r="M43" s="4">
        <v>641.21306782500005</v>
      </c>
      <c r="N43" s="4">
        <v>663.37998427999992</v>
      </c>
      <c r="O43" s="4">
        <v>698.09831269299991</v>
      </c>
      <c r="P43" s="4">
        <v>724.28683601499995</v>
      </c>
      <c r="Q43" s="4">
        <v>728.96260141799996</v>
      </c>
      <c r="R43" s="4">
        <v>753.47173697300002</v>
      </c>
      <c r="S43" s="4">
        <v>758.96117426600006</v>
      </c>
      <c r="T43" s="4">
        <v>756.71153936399992</v>
      </c>
      <c r="U43" s="4">
        <v>766.06089314799999</v>
      </c>
      <c r="V43" s="4">
        <v>779.69683966000002</v>
      </c>
      <c r="W43" s="4">
        <v>791.37997755999993</v>
      </c>
      <c r="X43" s="4">
        <v>797.08831652399999</v>
      </c>
      <c r="Y43" s="4">
        <v>790.59297085699995</v>
      </c>
      <c r="Z43" s="4" t="s">
        <v>141</v>
      </c>
      <c r="AA43" s="4"/>
      <c r="AB43" s="4"/>
    </row>
    <row r="44" spans="1:28" s="3" customFormat="1" x14ac:dyDescent="0.15">
      <c r="A44" s="3" t="s">
        <v>81</v>
      </c>
      <c r="B44" s="3" t="s">
        <v>82</v>
      </c>
      <c r="C44" s="4">
        <v>879.73608693899996</v>
      </c>
      <c r="D44" s="4">
        <v>915.38597648699999</v>
      </c>
      <c r="E44" s="4">
        <v>970.74778571700006</v>
      </c>
      <c r="F44" s="4">
        <v>1044.0064127779999</v>
      </c>
      <c r="G44" s="4">
        <v>1166.9322979179999</v>
      </c>
      <c r="H44" s="4">
        <v>1113.747787969</v>
      </c>
      <c r="I44" s="4">
        <v>1012.588345183</v>
      </c>
      <c r="J44" s="4">
        <v>888.36306518700007</v>
      </c>
      <c r="K44" s="4">
        <v>826.500224592</v>
      </c>
      <c r="L44" s="4">
        <v>835.55936713699998</v>
      </c>
      <c r="M44" s="4">
        <v>840.19250897699999</v>
      </c>
      <c r="N44" s="4">
        <v>885.68080204800003</v>
      </c>
      <c r="O44" s="4">
        <v>913.35557424199999</v>
      </c>
      <c r="P44" s="4">
        <v>929.98801319899997</v>
      </c>
      <c r="Q44" s="4">
        <v>948.10863861899998</v>
      </c>
      <c r="R44" s="4">
        <v>965.18823822899992</v>
      </c>
      <c r="S44" s="4">
        <v>991.06137407400001</v>
      </c>
      <c r="T44" s="4">
        <v>999.95834524199995</v>
      </c>
      <c r="U44" s="4">
        <v>996.1300825269999</v>
      </c>
      <c r="V44" s="4">
        <v>996.82420538300005</v>
      </c>
      <c r="W44" s="4">
        <v>1010.1484709170001</v>
      </c>
      <c r="X44" s="4">
        <v>999.59893149499999</v>
      </c>
      <c r="Y44" s="4">
        <v>983.33230520299992</v>
      </c>
      <c r="Z44" s="4" t="s">
        <v>141</v>
      </c>
      <c r="AA44" s="4"/>
      <c r="AB44" s="4"/>
    </row>
    <row r="45" spans="1:28" s="3" customFormat="1" x14ac:dyDescent="0.15">
      <c r="A45" s="3" t="s">
        <v>83</v>
      </c>
      <c r="B45" s="3" t="s">
        <v>84</v>
      </c>
      <c r="C45" s="4">
        <v>298.92608358899997</v>
      </c>
      <c r="D45" s="4">
        <v>309.14655813100001</v>
      </c>
      <c r="E45" s="4">
        <v>311.156616321</v>
      </c>
      <c r="F45" s="4">
        <v>344.11323980000003</v>
      </c>
      <c r="G45" s="4">
        <v>370.79159969</v>
      </c>
      <c r="H45" s="4">
        <v>364.21409782999996</v>
      </c>
      <c r="I45" s="4">
        <v>359.57656787000002</v>
      </c>
      <c r="J45" s="4">
        <v>358.67949264999999</v>
      </c>
      <c r="K45" s="4">
        <v>368.25244269000001</v>
      </c>
      <c r="L45" s="4">
        <v>373.49982788</v>
      </c>
      <c r="M45" s="4">
        <v>378.09722279000005</v>
      </c>
      <c r="N45" s="4">
        <v>386.19906847000004</v>
      </c>
      <c r="O45" s="4">
        <v>382.18377816000003</v>
      </c>
      <c r="P45" s="4">
        <v>390.77305889999997</v>
      </c>
      <c r="Q45" s="4">
        <v>388.65937522000002</v>
      </c>
      <c r="R45" s="4">
        <v>385.48424223000001</v>
      </c>
      <c r="S45" s="4">
        <v>374.47457832999999</v>
      </c>
      <c r="T45" s="4">
        <v>362.19232483999997</v>
      </c>
      <c r="U45" s="4">
        <v>345.31180485000004</v>
      </c>
      <c r="V45" s="4">
        <v>331.20062424999998</v>
      </c>
      <c r="W45" s="4">
        <v>322.61647075999997</v>
      </c>
      <c r="X45" s="4">
        <v>321.33990081600001</v>
      </c>
      <c r="Y45" s="4">
        <v>315.57506242199997</v>
      </c>
      <c r="Z45" s="4" t="s">
        <v>141</v>
      </c>
      <c r="AA45" s="4"/>
      <c r="AB45" s="4"/>
    </row>
    <row r="46" spans="1:28" s="3" customFormat="1" x14ac:dyDescent="0.15">
      <c r="A46" s="3" t="s">
        <v>85</v>
      </c>
      <c r="B46" s="3" t="s">
        <v>86</v>
      </c>
      <c r="C46" s="4">
        <v>9906.5752644589993</v>
      </c>
      <c r="D46" s="4">
        <v>10079.371286441001</v>
      </c>
      <c r="E46" s="4">
        <v>10176.537579286</v>
      </c>
      <c r="F46" s="4">
        <v>10188.165259950001</v>
      </c>
      <c r="G46" s="4">
        <v>10345.767576391001</v>
      </c>
      <c r="H46" s="4">
        <v>10263.098279778</v>
      </c>
      <c r="I46" s="4">
        <v>10127.799563840001</v>
      </c>
      <c r="J46" s="4">
        <v>9840.0647726360003</v>
      </c>
      <c r="K46" s="4">
        <v>10004.732906129</v>
      </c>
      <c r="L46" s="4">
        <v>10253.117970306001</v>
      </c>
      <c r="M46" s="4">
        <v>10372.829160604999</v>
      </c>
      <c r="N46" s="4">
        <v>10390.661692673</v>
      </c>
      <c r="O46" s="4">
        <v>10760.560113172001</v>
      </c>
      <c r="P46" s="4">
        <v>10842.585848551</v>
      </c>
      <c r="Q46" s="4">
        <v>10891.379650972</v>
      </c>
      <c r="R46" s="4">
        <v>10989.682107163999</v>
      </c>
      <c r="S46" s="4">
        <v>11027.536329847</v>
      </c>
      <c r="T46" s="4">
        <v>10995.465629851</v>
      </c>
      <c r="U46" s="4">
        <v>10973.215698556</v>
      </c>
      <c r="V46" s="4">
        <v>11080.386565797</v>
      </c>
      <c r="W46" s="4">
        <v>11148.835648370999</v>
      </c>
      <c r="X46" s="4">
        <v>11227.502120510999</v>
      </c>
      <c r="Y46" s="4">
        <v>11103.5427851</v>
      </c>
      <c r="Z46" s="4">
        <v>11068.746724000001</v>
      </c>
      <c r="AA46" s="4"/>
      <c r="AB46" s="4"/>
    </row>
    <row r="47" spans="1:28" s="3" customFormat="1" x14ac:dyDescent="0.15">
      <c r="A47" s="3" t="s">
        <v>87</v>
      </c>
      <c r="B47" s="3" t="s">
        <v>88</v>
      </c>
      <c r="C47" s="4">
        <v>3747.8424068000004</v>
      </c>
      <c r="D47" s="4">
        <v>3830.3073761000001</v>
      </c>
      <c r="E47" s="4">
        <v>3835.8371384000002</v>
      </c>
      <c r="F47" s="4">
        <v>3799.9074885999999</v>
      </c>
      <c r="G47" s="4">
        <v>3787.9585241999998</v>
      </c>
      <c r="H47" s="4">
        <v>3817.0986563000001</v>
      </c>
      <c r="I47" s="4">
        <v>3752.6519524</v>
      </c>
      <c r="J47" s="4">
        <v>3564.9040153999999</v>
      </c>
      <c r="K47" s="4">
        <v>3583.1341594999999</v>
      </c>
      <c r="L47" s="4">
        <v>3615.7504964</v>
      </c>
      <c r="M47" s="4">
        <v>3637.6122479000001</v>
      </c>
      <c r="N47" s="4">
        <v>3579.6434595999999</v>
      </c>
      <c r="O47" s="4">
        <v>3617.7493850999999</v>
      </c>
      <c r="P47" s="4">
        <v>3561.4728181999999</v>
      </c>
      <c r="Q47" s="4">
        <v>3500.864118</v>
      </c>
      <c r="R47" s="4">
        <v>3453.7088285999998</v>
      </c>
      <c r="S47" s="4">
        <v>3406.6584439000003</v>
      </c>
      <c r="T47" s="4">
        <v>3358.9372094</v>
      </c>
      <c r="U47" s="4">
        <v>3348.0548488000004</v>
      </c>
      <c r="V47" s="4">
        <v>3346.6225657</v>
      </c>
      <c r="W47" s="4">
        <v>3306.6795131999997</v>
      </c>
      <c r="X47" s="4">
        <v>3384.2453300100001</v>
      </c>
      <c r="Y47" s="4">
        <v>3335.3801864039997</v>
      </c>
      <c r="Z47" s="4" t="s">
        <v>141</v>
      </c>
      <c r="AA47" s="4"/>
      <c r="AB47" s="4"/>
    </row>
    <row r="48" spans="1:28" s="3" customFormat="1" x14ac:dyDescent="0.15">
      <c r="A48" s="3" t="s">
        <v>89</v>
      </c>
      <c r="B48" s="3" t="s">
        <v>90</v>
      </c>
      <c r="C48" s="4">
        <v>1999.1334073110002</v>
      </c>
      <c r="D48" s="4">
        <v>2013.704524533</v>
      </c>
      <c r="E48" s="4">
        <v>2013.1216075760001</v>
      </c>
      <c r="F48" s="4">
        <v>2022.6402521319999</v>
      </c>
      <c r="G48" s="4">
        <v>2086.4859304400002</v>
      </c>
      <c r="H48" s="4">
        <v>2097.710187877</v>
      </c>
      <c r="I48" s="4">
        <v>2104.2837642919999</v>
      </c>
      <c r="J48" s="4">
        <v>2067.8682162750001</v>
      </c>
      <c r="K48" s="4">
        <v>2091.924826083</v>
      </c>
      <c r="L48" s="4">
        <v>2135.6705602790003</v>
      </c>
      <c r="M48" s="4">
        <v>2118.426498584</v>
      </c>
      <c r="N48" s="4">
        <v>2101.5257195869999</v>
      </c>
      <c r="O48" s="4">
        <v>2220.0052815830004</v>
      </c>
      <c r="P48" s="4">
        <v>2276.3633315479997</v>
      </c>
      <c r="Q48" s="4">
        <v>2296.7360677820002</v>
      </c>
      <c r="R48" s="4">
        <v>2352.279919218</v>
      </c>
      <c r="S48" s="4">
        <v>2315.2529600840003</v>
      </c>
      <c r="T48" s="4">
        <v>2291.8064650279998</v>
      </c>
      <c r="U48" s="4">
        <v>2270.097639778</v>
      </c>
      <c r="V48" s="4">
        <v>2299.670356053</v>
      </c>
      <c r="W48" s="4">
        <v>2344.6615450900003</v>
      </c>
      <c r="X48" s="4">
        <v>2336.6937983560001</v>
      </c>
      <c r="Y48" s="4">
        <v>2319.3881849879999</v>
      </c>
      <c r="Z48" s="4" t="s">
        <v>141</v>
      </c>
      <c r="AA48" s="4"/>
      <c r="AB48" s="4"/>
    </row>
    <row r="49" spans="1:28" s="3" customFormat="1" x14ac:dyDescent="0.15">
      <c r="A49" s="3" t="s">
        <v>91</v>
      </c>
      <c r="B49" s="3" t="s">
        <v>92</v>
      </c>
      <c r="C49" s="4">
        <v>2484.0077331370003</v>
      </c>
      <c r="D49" s="4">
        <v>2463.7926917479999</v>
      </c>
      <c r="E49" s="4">
        <v>2445.2117766179999</v>
      </c>
      <c r="F49" s="4">
        <v>2394.1295775040003</v>
      </c>
      <c r="G49" s="4">
        <v>2411.245577484</v>
      </c>
      <c r="H49" s="4">
        <v>2326.1937144460003</v>
      </c>
      <c r="I49" s="4">
        <v>2312.7858706910001</v>
      </c>
      <c r="J49" s="4">
        <v>2302.106017304</v>
      </c>
      <c r="K49" s="4">
        <v>2357.5749683550002</v>
      </c>
      <c r="L49" s="4">
        <v>2445.515004159</v>
      </c>
      <c r="M49" s="4">
        <v>2499.5573350660002</v>
      </c>
      <c r="N49" s="4">
        <v>2508.5395800400001</v>
      </c>
      <c r="O49" s="4">
        <v>2601.1681746669997</v>
      </c>
      <c r="P49" s="4">
        <v>2639.625031219</v>
      </c>
      <c r="Q49" s="4">
        <v>2697.5831075209999</v>
      </c>
      <c r="R49" s="4">
        <v>2761.8574027700001</v>
      </c>
      <c r="S49" s="4">
        <v>2832.8949800529999</v>
      </c>
      <c r="T49" s="4">
        <v>2841.3179033309998</v>
      </c>
      <c r="U49" s="4">
        <v>2851.3146579949998</v>
      </c>
      <c r="V49" s="4">
        <v>2890.2323772160003</v>
      </c>
      <c r="W49" s="4">
        <v>2945.2447803639998</v>
      </c>
      <c r="X49" s="4">
        <v>2957.2878326269997</v>
      </c>
      <c r="Y49" s="4">
        <v>2932.9247678870001</v>
      </c>
      <c r="Z49" s="4" t="s">
        <v>141</v>
      </c>
      <c r="AA49" s="4"/>
      <c r="AB49" s="4"/>
    </row>
    <row r="50" spans="1:28" s="3" customFormat="1" x14ac:dyDescent="0.15">
      <c r="A50" s="3" t="s">
        <v>93</v>
      </c>
      <c r="B50" s="3" t="s">
        <v>94</v>
      </c>
      <c r="C50" s="4">
        <v>1675.5917172100001</v>
      </c>
      <c r="D50" s="4">
        <v>1771.5666940599999</v>
      </c>
      <c r="E50" s="4">
        <v>1882.367056693</v>
      </c>
      <c r="F50" s="4">
        <v>1971.487941714</v>
      </c>
      <c r="G50" s="4">
        <v>2060.0775442670001</v>
      </c>
      <c r="H50" s="4">
        <v>2022.0957211559999</v>
      </c>
      <c r="I50" s="4">
        <v>1958.077976457</v>
      </c>
      <c r="J50" s="4">
        <v>1905.186523657</v>
      </c>
      <c r="K50" s="4">
        <v>1972.0989521919998</v>
      </c>
      <c r="L50" s="4">
        <v>2056.181909468</v>
      </c>
      <c r="M50" s="4">
        <v>2117.233079055</v>
      </c>
      <c r="N50" s="4">
        <v>2200.9529334450003</v>
      </c>
      <c r="O50" s="4">
        <v>2321.637271822</v>
      </c>
      <c r="P50" s="4">
        <v>2365.1246675830002</v>
      </c>
      <c r="Q50" s="4">
        <v>2396.196357669</v>
      </c>
      <c r="R50" s="4">
        <v>2421.8359565760002</v>
      </c>
      <c r="S50" s="4">
        <v>2472.7299458100001</v>
      </c>
      <c r="T50" s="4">
        <v>2503.4040520929998</v>
      </c>
      <c r="U50" s="4">
        <v>2503.7485519840002</v>
      </c>
      <c r="V50" s="4">
        <v>2543.8612668280002</v>
      </c>
      <c r="W50" s="4">
        <v>2552.2498097170001</v>
      </c>
      <c r="X50" s="4">
        <v>2549.2751595180002</v>
      </c>
      <c r="Y50" s="4">
        <v>2515.8496458210002</v>
      </c>
      <c r="Z50" s="4" t="s">
        <v>141</v>
      </c>
      <c r="AA50" s="4"/>
      <c r="AB50" s="4"/>
    </row>
    <row r="51" spans="1:28" s="3" customFormat="1" x14ac:dyDescent="0.15">
      <c r="A51" s="3" t="s">
        <v>99</v>
      </c>
      <c r="B51" s="3" t="s">
        <v>116</v>
      </c>
      <c r="C51" s="4">
        <v>37860.647535949996</v>
      </c>
      <c r="D51" s="4">
        <v>37981.757365730002</v>
      </c>
      <c r="E51" s="4">
        <v>38236.449261379996</v>
      </c>
      <c r="F51" s="4">
        <v>38652.533126540002</v>
      </c>
      <c r="G51" s="4">
        <v>39407.107089489997</v>
      </c>
      <c r="H51" s="4">
        <v>39896.590104349998</v>
      </c>
      <c r="I51" s="4">
        <v>39940.733137470001</v>
      </c>
      <c r="J51" s="4">
        <v>39248.436227059996</v>
      </c>
      <c r="K51" s="4">
        <v>39346.93834062</v>
      </c>
      <c r="L51" s="4">
        <v>40018.107256330004</v>
      </c>
      <c r="M51" s="4">
        <v>40325.77032992</v>
      </c>
      <c r="N51" s="4">
        <v>40309.9027222</v>
      </c>
      <c r="O51" s="4">
        <v>41481.724150580005</v>
      </c>
      <c r="P51" s="4">
        <v>41854.51521089</v>
      </c>
      <c r="Q51" s="4">
        <v>41071.988669209997</v>
      </c>
      <c r="R51" s="4">
        <v>41337.552558249998</v>
      </c>
      <c r="S51" s="4">
        <v>41825.166302669997</v>
      </c>
      <c r="T51" s="4">
        <v>41819.500376980002</v>
      </c>
      <c r="U51" s="4">
        <v>41498.520466129994</v>
      </c>
      <c r="V51" s="4">
        <v>41496.046971570002</v>
      </c>
      <c r="W51" s="4">
        <v>41620.1964821</v>
      </c>
      <c r="X51" s="4">
        <v>41958.886143060001</v>
      </c>
      <c r="Y51" s="4">
        <v>41912.451689549001</v>
      </c>
      <c r="Z51" s="4">
        <v>42043.304456835998</v>
      </c>
      <c r="AA51" s="4"/>
      <c r="AB51" s="4"/>
    </row>
    <row r="52" spans="1:28" s="3" customFormat="1" x14ac:dyDescent="0.1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15">
      <c r="B53" s="3" t="s">
        <v>142</v>
      </c>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15">
      <c r="B57" s="3" t="s">
        <v>143</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15">
      <c r="B58" s="3" t="s">
        <v>144</v>
      </c>
      <c r="C58" s="4"/>
      <c r="D58" s="4"/>
      <c r="E58" s="4"/>
      <c r="F58" s="4"/>
      <c r="G58" s="4"/>
      <c r="H58" s="4"/>
      <c r="I58" s="4"/>
      <c r="J58" s="4"/>
      <c r="K58" s="4"/>
      <c r="L58" s="4"/>
      <c r="M58" s="4"/>
      <c r="N58" s="4"/>
      <c r="O58" s="4"/>
      <c r="P58" s="4"/>
      <c r="Q58" s="4"/>
      <c r="R58" s="4"/>
      <c r="S58" s="4"/>
      <c r="T58" s="4"/>
      <c r="U58" s="4"/>
      <c r="V58" s="4"/>
      <c r="W58" s="4"/>
      <c r="X58" s="4"/>
      <c r="Y58" s="4"/>
      <c r="Z58" s="4"/>
      <c r="AA58" s="4"/>
      <c r="AB58"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showZeros="0" workbookViewId="0">
      <pane xSplit="2" ySplit="3" topLeftCell="V4" activePane="bottomRight" state="frozen"/>
      <selection pane="topRight" activeCell="AY1" sqref="AY1"/>
      <selection pane="bottomLeft" activeCell="A16" sqref="A16"/>
      <selection pane="bottomRight" activeCell="Y2" sqref="Y2"/>
    </sheetView>
  </sheetViews>
  <sheetFormatPr baseColWidth="10" defaultColWidth="10.6640625" defaultRowHeight="13" x14ac:dyDescent="0.15"/>
  <cols>
    <col min="1" max="1" width="10.6640625" customWidth="1"/>
    <col min="2" max="2" width="85.83203125" customWidth="1"/>
  </cols>
  <sheetData>
    <row r="1" spans="1:36" x14ac:dyDescent="0.15">
      <c r="A1" s="1" t="s">
        <v>104</v>
      </c>
    </row>
    <row r="3" spans="1:36"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c r="AC3" s="1"/>
      <c r="AD3" s="1"/>
      <c r="AE3" s="1"/>
      <c r="AF3" s="1"/>
      <c r="AG3" s="1"/>
      <c r="AH3" s="1"/>
      <c r="AI3" s="1"/>
      <c r="AJ3" s="1"/>
    </row>
    <row r="4" spans="1:36" s="3" customFormat="1" x14ac:dyDescent="0.15">
      <c r="A4" s="3" t="s">
        <v>1</v>
      </c>
      <c r="B4" s="3" t="s">
        <v>2</v>
      </c>
      <c r="C4" s="4">
        <v>65.620954999999995</v>
      </c>
      <c r="D4" s="4">
        <v>68.249359999999996</v>
      </c>
      <c r="E4" s="4">
        <v>69.431891000000007</v>
      </c>
      <c r="F4" s="4">
        <v>71.114401000000001</v>
      </c>
      <c r="G4" s="4">
        <v>71.986671000000001</v>
      </c>
      <c r="H4" s="4">
        <v>72.664930999999996</v>
      </c>
      <c r="I4" s="4">
        <v>70.183028999999991</v>
      </c>
      <c r="J4" s="4">
        <v>72.096695000000011</v>
      </c>
      <c r="K4" s="4">
        <v>66.966924000000006</v>
      </c>
      <c r="L4" s="4">
        <v>73.087812999999997</v>
      </c>
      <c r="M4" s="4">
        <v>71.070979999999992</v>
      </c>
      <c r="N4" s="4">
        <v>69.662284999999997</v>
      </c>
      <c r="O4" s="4">
        <v>70.58335799999999</v>
      </c>
      <c r="P4" s="4">
        <v>72.446989000000002</v>
      </c>
      <c r="Q4" s="4">
        <v>72.077128999999999</v>
      </c>
      <c r="R4" s="4">
        <v>71.302907000000005</v>
      </c>
      <c r="S4" s="4">
        <v>72.196140999999997</v>
      </c>
      <c r="T4" s="4">
        <v>72.610873999999995</v>
      </c>
      <c r="U4" s="4">
        <v>71.917776000000003</v>
      </c>
      <c r="V4" s="4">
        <v>76.61</v>
      </c>
      <c r="W4" s="4">
        <v>75.286000000000001</v>
      </c>
      <c r="X4" s="4">
        <v>71.487528999999995</v>
      </c>
      <c r="Y4" s="4">
        <v>75.675054999999986</v>
      </c>
      <c r="Z4" s="4">
        <v>73.647650999999996</v>
      </c>
      <c r="AA4" s="4"/>
      <c r="AB4" s="4"/>
      <c r="AC4" s="4"/>
      <c r="AD4" s="4"/>
      <c r="AE4" s="4"/>
      <c r="AF4" s="4"/>
      <c r="AG4" s="4"/>
      <c r="AH4" s="4"/>
      <c r="AI4" s="4"/>
      <c r="AJ4" s="4"/>
    </row>
    <row r="5" spans="1:36" s="3" customFormat="1" x14ac:dyDescent="0.15">
      <c r="A5" s="3" t="s">
        <v>3</v>
      </c>
      <c r="B5" s="3" t="s">
        <v>4</v>
      </c>
      <c r="C5" s="4">
        <v>758.05971499999998</v>
      </c>
      <c r="D5" s="4">
        <v>763.14705900000001</v>
      </c>
      <c r="E5" s="4">
        <v>796.02557200000001</v>
      </c>
      <c r="F5" s="4">
        <v>845.886932</v>
      </c>
      <c r="G5" s="4">
        <v>885.93394699999999</v>
      </c>
      <c r="H5" s="4">
        <v>935.04472599999997</v>
      </c>
      <c r="I5" s="4">
        <v>954.242615</v>
      </c>
      <c r="J5" s="4">
        <v>942.13544899999999</v>
      </c>
      <c r="K5" s="4">
        <v>930.73212699999999</v>
      </c>
      <c r="L5" s="4">
        <v>950.82659999999998</v>
      </c>
      <c r="M5" s="4">
        <v>962.13079099999993</v>
      </c>
      <c r="N5" s="4">
        <v>983.209518</v>
      </c>
      <c r="O5" s="4">
        <v>1010.515956</v>
      </c>
      <c r="P5" s="4">
        <v>990.17511500000001</v>
      </c>
      <c r="Q5" s="4">
        <v>894.12814300000002</v>
      </c>
      <c r="R5" s="4">
        <v>927.37998500000003</v>
      </c>
      <c r="S5" s="4">
        <v>945.29591799999992</v>
      </c>
      <c r="T5" s="4">
        <v>922.138869</v>
      </c>
      <c r="U5" s="4">
        <v>913.74041</v>
      </c>
      <c r="V5" s="4">
        <v>917.2761999999999</v>
      </c>
      <c r="W5" s="4">
        <v>927.82899999999995</v>
      </c>
      <c r="X5" s="4">
        <v>936.35461099999998</v>
      </c>
      <c r="Y5" s="4">
        <v>952.37587199999996</v>
      </c>
      <c r="Z5" s="4">
        <v>960.484148</v>
      </c>
      <c r="AA5" s="4"/>
      <c r="AB5" s="4"/>
      <c r="AC5" s="4"/>
      <c r="AD5" s="4"/>
      <c r="AE5" s="4"/>
      <c r="AF5" s="4"/>
      <c r="AG5" s="4"/>
      <c r="AH5" s="4"/>
      <c r="AI5" s="4"/>
      <c r="AJ5" s="4"/>
    </row>
    <row r="6" spans="1:36" s="3" customFormat="1" x14ac:dyDescent="0.15">
      <c r="A6" s="3" t="s">
        <v>5</v>
      </c>
      <c r="B6" s="3" t="s">
        <v>6</v>
      </c>
      <c r="C6" s="4">
        <v>104.801847</v>
      </c>
      <c r="D6" s="4">
        <v>108.223955</v>
      </c>
      <c r="E6" s="4">
        <v>108.015208</v>
      </c>
      <c r="F6" s="4">
        <v>111.68532300000001</v>
      </c>
      <c r="G6" s="4">
        <v>115.844324</v>
      </c>
      <c r="H6" s="4">
        <v>122.45132000000001</v>
      </c>
      <c r="I6" s="4">
        <v>126.92364999999999</v>
      </c>
      <c r="J6" s="4">
        <v>130.93597199999999</v>
      </c>
      <c r="K6" s="4">
        <v>135.02596700000001</v>
      </c>
      <c r="L6" s="4">
        <v>137.35325500000002</v>
      </c>
      <c r="M6" s="4">
        <v>146.855829</v>
      </c>
      <c r="N6" s="4">
        <v>150.63612499999999</v>
      </c>
      <c r="O6" s="4">
        <v>168.16163299999999</v>
      </c>
      <c r="P6" s="4">
        <v>165.78079099999999</v>
      </c>
      <c r="Q6" s="4">
        <v>162.765489</v>
      </c>
      <c r="R6" s="4">
        <v>170.42998699999998</v>
      </c>
      <c r="S6" s="4">
        <v>164.18537700000002</v>
      </c>
      <c r="T6" s="4">
        <v>165.81163699999999</v>
      </c>
      <c r="U6" s="4">
        <v>166.21569399999998</v>
      </c>
      <c r="V6" s="4">
        <v>157.649</v>
      </c>
      <c r="W6" s="4">
        <v>158.755</v>
      </c>
      <c r="X6" s="4">
        <v>160.57272399999999</v>
      </c>
      <c r="Y6" s="4">
        <v>160.78836900000002</v>
      </c>
      <c r="Z6" s="4">
        <v>161.62624700000001</v>
      </c>
      <c r="AA6" s="4"/>
      <c r="AB6" s="4"/>
      <c r="AC6" s="4"/>
      <c r="AD6" s="4"/>
      <c r="AE6" s="4"/>
      <c r="AF6" s="4"/>
      <c r="AG6" s="4"/>
      <c r="AH6" s="4"/>
      <c r="AI6" s="4"/>
      <c r="AJ6" s="4"/>
    </row>
    <row r="7" spans="1:36" s="3" customFormat="1" x14ac:dyDescent="0.15">
      <c r="A7" s="3" t="s">
        <v>7</v>
      </c>
      <c r="B7" s="3" t="s">
        <v>8</v>
      </c>
      <c r="C7" s="4">
        <v>8.7049000000000003</v>
      </c>
      <c r="D7" s="4">
        <v>8.1836599999999997</v>
      </c>
      <c r="E7" s="4">
        <v>7.7301850000000005</v>
      </c>
      <c r="F7" s="4">
        <v>7.7668990000000004</v>
      </c>
      <c r="G7" s="4">
        <v>7.9319030000000001</v>
      </c>
      <c r="H7" s="4">
        <v>7.6918100000000003</v>
      </c>
      <c r="I7" s="4">
        <v>7.5004460000000002</v>
      </c>
      <c r="J7" s="4">
        <v>7.42218</v>
      </c>
      <c r="K7" s="4">
        <v>7.127834</v>
      </c>
      <c r="L7" s="4">
        <v>7.3223580000000004</v>
      </c>
      <c r="M7" s="4">
        <v>7.3463979999999998</v>
      </c>
      <c r="N7" s="4">
        <v>7.6005259999999994</v>
      </c>
      <c r="O7" s="4">
        <v>7.6223370000000008</v>
      </c>
      <c r="P7" s="4">
        <v>7.0202280000000004</v>
      </c>
      <c r="Q7" s="4">
        <v>6.2209050000000001</v>
      </c>
      <c r="R7" s="4">
        <v>6.0286220000000004</v>
      </c>
      <c r="S7" s="4">
        <v>6.1026020000000001</v>
      </c>
      <c r="T7" s="4">
        <v>5.7973140000000001</v>
      </c>
      <c r="U7" s="4">
        <v>5.6512169999999999</v>
      </c>
      <c r="V7" s="4">
        <v>5.3220000000000001</v>
      </c>
      <c r="W7" s="4">
        <v>4.7679999999999998</v>
      </c>
      <c r="X7" s="4">
        <v>4.6565159999999999</v>
      </c>
      <c r="Y7" s="4">
        <v>4.7600410000000002</v>
      </c>
      <c r="Z7" s="4">
        <v>4.8502270000000003</v>
      </c>
      <c r="AA7" s="4"/>
      <c r="AB7" s="4"/>
      <c r="AC7" s="4"/>
      <c r="AD7" s="4"/>
      <c r="AE7" s="4"/>
      <c r="AF7" s="4"/>
      <c r="AG7" s="4"/>
      <c r="AH7" s="4"/>
      <c r="AI7" s="4"/>
      <c r="AJ7" s="4"/>
    </row>
    <row r="8" spans="1:36" s="3" customFormat="1" x14ac:dyDescent="0.15">
      <c r="A8" s="3" t="s">
        <v>9</v>
      </c>
      <c r="B8" s="3" t="s">
        <v>10</v>
      </c>
      <c r="C8" s="4">
        <v>63.517637000000001</v>
      </c>
      <c r="D8" s="4">
        <v>66.669443999999999</v>
      </c>
      <c r="E8" s="4">
        <v>66.46849499999999</v>
      </c>
      <c r="F8" s="4">
        <v>68.962188999999995</v>
      </c>
      <c r="G8" s="4">
        <v>70.960048</v>
      </c>
      <c r="H8" s="4">
        <v>73.790899999999993</v>
      </c>
      <c r="I8" s="4">
        <v>77.544366999999994</v>
      </c>
      <c r="J8" s="4">
        <v>78.256230000000002</v>
      </c>
      <c r="K8" s="4">
        <v>81.334690000000009</v>
      </c>
      <c r="L8" s="4">
        <v>83.710549999999998</v>
      </c>
      <c r="M8" s="4">
        <v>91.652573999999987</v>
      </c>
      <c r="N8" s="4">
        <v>93.708937000000006</v>
      </c>
      <c r="O8" s="4">
        <v>110.584521</v>
      </c>
      <c r="P8" s="4">
        <v>109.684034</v>
      </c>
      <c r="Q8" s="4">
        <v>109.18989900000001</v>
      </c>
      <c r="R8" s="4">
        <v>115.310064</v>
      </c>
      <c r="S8" s="4">
        <v>108.73415200000001</v>
      </c>
      <c r="T8" s="4">
        <v>110.57455</v>
      </c>
      <c r="U8" s="4">
        <v>112.217073</v>
      </c>
      <c r="V8" s="4">
        <v>104.535</v>
      </c>
      <c r="W8" s="4">
        <v>106.33799999999999</v>
      </c>
      <c r="X8" s="4">
        <v>109.05486900000001</v>
      </c>
      <c r="Y8" s="4">
        <v>108.48684799999999</v>
      </c>
      <c r="Z8" s="4">
        <v>108.48894199999999</v>
      </c>
      <c r="AA8" s="4"/>
      <c r="AB8" s="4"/>
      <c r="AC8" s="4"/>
      <c r="AD8" s="4"/>
      <c r="AE8" s="4"/>
      <c r="AF8" s="4"/>
      <c r="AG8" s="4"/>
      <c r="AH8" s="4"/>
      <c r="AI8" s="4"/>
      <c r="AJ8" s="4"/>
    </row>
    <row r="9" spans="1:36" s="3" customFormat="1" x14ac:dyDescent="0.15">
      <c r="A9" s="3" t="s">
        <v>11</v>
      </c>
      <c r="B9" s="3" t="s">
        <v>12</v>
      </c>
      <c r="C9" s="4">
        <v>33.024343999999999</v>
      </c>
      <c r="D9" s="4">
        <v>33.639334000000005</v>
      </c>
      <c r="E9" s="4">
        <v>34.019017999999996</v>
      </c>
      <c r="F9" s="4">
        <v>35.127925000000005</v>
      </c>
      <c r="G9" s="4">
        <v>37.099171999999996</v>
      </c>
      <c r="H9" s="4">
        <v>40.938224999999996</v>
      </c>
      <c r="I9" s="4">
        <v>41.878473</v>
      </c>
      <c r="J9" s="4">
        <v>45.170406</v>
      </c>
      <c r="K9" s="4">
        <v>46.474632</v>
      </c>
      <c r="L9" s="4">
        <v>46.298374000000003</v>
      </c>
      <c r="M9" s="4">
        <v>47.986050000000006</v>
      </c>
      <c r="N9" s="4">
        <v>49.449278</v>
      </c>
      <c r="O9" s="4">
        <v>50.100925000000004</v>
      </c>
      <c r="P9" s="4">
        <v>49.229563999999996</v>
      </c>
      <c r="Q9" s="4">
        <v>47.517188000000004</v>
      </c>
      <c r="R9" s="4">
        <v>49.237671999999996</v>
      </c>
      <c r="S9" s="4">
        <v>49.358067999999996</v>
      </c>
      <c r="T9" s="4">
        <v>49.45111</v>
      </c>
      <c r="U9" s="4">
        <v>48.345262999999996</v>
      </c>
      <c r="V9" s="4">
        <v>47.792000000000002</v>
      </c>
      <c r="W9" s="4">
        <v>47.649000000000001</v>
      </c>
      <c r="X9" s="4">
        <v>46.900302000000003</v>
      </c>
      <c r="Y9" s="4">
        <v>47.552656000000006</v>
      </c>
      <c r="Z9" s="4">
        <v>48.277152000000001</v>
      </c>
      <c r="AA9" s="4"/>
      <c r="AB9" s="4"/>
      <c r="AC9" s="4"/>
      <c r="AD9" s="4"/>
      <c r="AE9" s="4"/>
      <c r="AF9" s="4"/>
      <c r="AG9" s="4"/>
      <c r="AH9" s="4"/>
      <c r="AI9" s="4"/>
      <c r="AJ9" s="4"/>
    </row>
    <row r="10" spans="1:36" s="3" customFormat="1" x14ac:dyDescent="0.15">
      <c r="A10" s="3" t="s">
        <v>13</v>
      </c>
      <c r="B10" s="3" t="s">
        <v>14</v>
      </c>
      <c r="C10" s="4">
        <v>157.95392999999999</v>
      </c>
      <c r="D10" s="4">
        <v>158.98299600000001</v>
      </c>
      <c r="E10" s="4">
        <v>159.99650200000002</v>
      </c>
      <c r="F10" s="4">
        <v>163.12513200000001</v>
      </c>
      <c r="G10" s="4">
        <v>166.47482500000001</v>
      </c>
      <c r="H10" s="4">
        <v>165.52258600000002</v>
      </c>
      <c r="I10" s="4">
        <v>165.171582</v>
      </c>
      <c r="J10" s="4">
        <v>166.00190900000001</v>
      </c>
      <c r="K10" s="4">
        <v>163.89153099999999</v>
      </c>
      <c r="L10" s="4">
        <v>168.431209</v>
      </c>
      <c r="M10" s="4">
        <v>167.35930500000001</v>
      </c>
      <c r="N10" s="4">
        <v>169.413319</v>
      </c>
      <c r="O10" s="4">
        <v>173.96598999999998</v>
      </c>
      <c r="P10" s="4">
        <v>171.23749900000001</v>
      </c>
      <c r="Q10" s="4">
        <v>168.90209200000001</v>
      </c>
      <c r="R10" s="4">
        <v>167.59617600000001</v>
      </c>
      <c r="S10" s="4">
        <v>172.58068599999999</v>
      </c>
      <c r="T10" s="4">
        <v>167.95821699999999</v>
      </c>
      <c r="U10" s="4">
        <v>167.35032999999999</v>
      </c>
      <c r="V10" s="4">
        <v>172.84120000000001</v>
      </c>
      <c r="W10" s="4">
        <v>171.18600000000001</v>
      </c>
      <c r="X10" s="4">
        <v>169.741162</v>
      </c>
      <c r="Y10" s="4">
        <v>169.144846</v>
      </c>
      <c r="Z10" s="4">
        <v>170.971192</v>
      </c>
      <c r="AA10" s="4"/>
      <c r="AB10" s="4"/>
      <c r="AC10" s="4"/>
      <c r="AD10" s="4"/>
      <c r="AE10" s="4"/>
      <c r="AF10" s="4"/>
      <c r="AG10" s="4"/>
      <c r="AH10" s="4"/>
      <c r="AI10" s="4"/>
      <c r="AJ10" s="4"/>
    </row>
    <row r="11" spans="1:36" s="3" customFormat="1" x14ac:dyDescent="0.15">
      <c r="A11" s="3" t="s">
        <v>15</v>
      </c>
      <c r="B11" s="3" t="s">
        <v>16</v>
      </c>
      <c r="C11" s="4">
        <v>74.429365000000004</v>
      </c>
      <c r="D11" s="4">
        <v>79.771676999999997</v>
      </c>
      <c r="E11" s="4">
        <v>80.155122000000006</v>
      </c>
      <c r="F11" s="4">
        <v>80.729873000000012</v>
      </c>
      <c r="G11" s="4">
        <v>77.644447999999997</v>
      </c>
      <c r="H11" s="4">
        <v>78.371346000000003</v>
      </c>
      <c r="I11" s="4">
        <v>80.102433999999988</v>
      </c>
      <c r="J11" s="4">
        <v>74.52479799999999</v>
      </c>
      <c r="K11" s="4">
        <v>74.018079999999998</v>
      </c>
      <c r="L11" s="4">
        <v>74.666623999999999</v>
      </c>
      <c r="M11" s="4">
        <v>73.083703</v>
      </c>
      <c r="N11" s="4">
        <v>72.601528999999999</v>
      </c>
      <c r="O11" s="4">
        <v>70.406323</v>
      </c>
      <c r="P11" s="4">
        <v>70.834090000000003</v>
      </c>
      <c r="Q11" s="4">
        <v>60.330006999999995</v>
      </c>
      <c r="R11" s="4">
        <v>55.064099999999996</v>
      </c>
      <c r="S11" s="4">
        <v>56.361992000000001</v>
      </c>
      <c r="T11" s="4">
        <v>49.849612999999998</v>
      </c>
      <c r="U11" s="4">
        <v>48.611162999999998</v>
      </c>
      <c r="V11" s="4">
        <v>49.158000000000001</v>
      </c>
      <c r="W11" s="4">
        <v>51.386000000000003</v>
      </c>
      <c r="X11" s="4">
        <v>48.699947000000002</v>
      </c>
      <c r="Y11" s="4">
        <v>48.737831</v>
      </c>
      <c r="Z11" s="4">
        <v>46.360616999999998</v>
      </c>
      <c r="AA11" s="4"/>
      <c r="AB11" s="4"/>
      <c r="AC11" s="4"/>
      <c r="AD11" s="4"/>
      <c r="AE11" s="4"/>
      <c r="AF11" s="4"/>
      <c r="AG11" s="4"/>
      <c r="AH11" s="4"/>
      <c r="AI11" s="4"/>
      <c r="AJ11" s="4"/>
    </row>
    <row r="12" spans="1:36" s="3" customFormat="1" x14ac:dyDescent="0.15">
      <c r="A12" s="3" t="s">
        <v>17</v>
      </c>
      <c r="B12" s="3" t="s">
        <v>18</v>
      </c>
      <c r="C12" s="4">
        <v>60.118843999999996</v>
      </c>
      <c r="D12" s="4">
        <v>60.998165</v>
      </c>
      <c r="E12" s="4">
        <v>65.682974999999999</v>
      </c>
      <c r="F12" s="4">
        <v>72.600869000000003</v>
      </c>
      <c r="G12" s="4">
        <v>78.443785999999989</v>
      </c>
      <c r="H12" s="4">
        <v>89.601475999999991</v>
      </c>
      <c r="I12" s="4">
        <v>90.215634999999992</v>
      </c>
      <c r="J12" s="4">
        <v>86.505381</v>
      </c>
      <c r="K12" s="4">
        <v>84.181857000000008</v>
      </c>
      <c r="L12" s="4">
        <v>86.600581999999989</v>
      </c>
      <c r="M12" s="4">
        <v>86.107613000000001</v>
      </c>
      <c r="N12" s="4">
        <v>89.273348999999996</v>
      </c>
      <c r="O12" s="4">
        <v>91.657954000000004</v>
      </c>
      <c r="P12" s="4">
        <v>90.852272999999997</v>
      </c>
      <c r="Q12" s="4">
        <v>73.830460000000002</v>
      </c>
      <c r="R12" s="4">
        <v>78.967495999999997</v>
      </c>
      <c r="S12" s="4">
        <v>82.615729999999999</v>
      </c>
      <c r="T12" s="4">
        <v>80.677809999999994</v>
      </c>
      <c r="U12" s="4">
        <v>80.187382999999997</v>
      </c>
      <c r="V12" s="4">
        <v>80.456999999999994</v>
      </c>
      <c r="W12" s="4">
        <v>80.894000000000005</v>
      </c>
      <c r="X12" s="4">
        <v>82.480176</v>
      </c>
      <c r="Y12" s="4">
        <v>84.680566999999996</v>
      </c>
      <c r="Z12" s="4">
        <v>85.919533000000001</v>
      </c>
      <c r="AA12" s="4"/>
      <c r="AB12" s="4"/>
      <c r="AC12" s="4"/>
      <c r="AD12" s="4"/>
      <c r="AE12" s="4"/>
      <c r="AF12" s="4"/>
      <c r="AG12" s="4"/>
      <c r="AH12" s="4"/>
      <c r="AI12" s="4"/>
      <c r="AJ12" s="4"/>
    </row>
    <row r="13" spans="1:36" s="3" customFormat="1" x14ac:dyDescent="0.15">
      <c r="A13" s="3" t="s">
        <v>19</v>
      </c>
      <c r="B13" s="3" t="s">
        <v>20</v>
      </c>
      <c r="C13" s="4">
        <v>13.701163000000001</v>
      </c>
      <c r="D13" s="4">
        <v>14.081196</v>
      </c>
      <c r="E13" s="4">
        <v>15.782359</v>
      </c>
      <c r="F13" s="4">
        <v>18.039043000000003</v>
      </c>
      <c r="G13" s="4">
        <v>20.072004</v>
      </c>
      <c r="H13" s="4">
        <v>25.233515000000001</v>
      </c>
      <c r="I13" s="4">
        <v>24.764920999999998</v>
      </c>
      <c r="J13" s="4">
        <v>24.229505</v>
      </c>
      <c r="K13" s="4">
        <v>23.126027999999998</v>
      </c>
      <c r="L13" s="4">
        <v>22.804922999999999</v>
      </c>
      <c r="M13" s="4">
        <v>21.617755000000002</v>
      </c>
      <c r="N13" s="4">
        <v>22.412272000000002</v>
      </c>
      <c r="O13" s="4">
        <v>22.312776000000003</v>
      </c>
      <c r="P13" s="4">
        <v>22.064442</v>
      </c>
      <c r="Q13" s="4">
        <v>18.831885</v>
      </c>
      <c r="R13" s="4">
        <v>22.765736</v>
      </c>
      <c r="S13" s="4">
        <v>22.352135999999998</v>
      </c>
      <c r="T13" s="4">
        <v>21.852808</v>
      </c>
      <c r="U13" s="4">
        <v>22.485927</v>
      </c>
      <c r="V13" s="4">
        <v>23.256</v>
      </c>
      <c r="W13" s="4">
        <v>24.103000000000002</v>
      </c>
      <c r="X13" s="4">
        <v>25.278516</v>
      </c>
      <c r="Y13" s="4">
        <v>27.028065999999999</v>
      </c>
      <c r="Z13" s="4">
        <v>27.649214000000001</v>
      </c>
      <c r="AA13" s="4"/>
      <c r="AB13" s="4"/>
      <c r="AC13" s="4"/>
      <c r="AD13" s="4"/>
      <c r="AE13" s="4"/>
      <c r="AF13" s="4"/>
      <c r="AG13" s="4"/>
      <c r="AH13" s="4"/>
      <c r="AI13" s="4"/>
      <c r="AJ13" s="4"/>
    </row>
    <row r="14" spans="1:36" s="3" customFormat="1" x14ac:dyDescent="0.15">
      <c r="A14" s="3" t="s">
        <v>21</v>
      </c>
      <c r="B14" s="3" t="s">
        <v>22</v>
      </c>
      <c r="C14" s="4">
        <v>18.459945000000001</v>
      </c>
      <c r="D14" s="4">
        <v>18.613259999999997</v>
      </c>
      <c r="E14" s="4">
        <v>20.070229999999999</v>
      </c>
      <c r="F14" s="4">
        <v>21.661578000000002</v>
      </c>
      <c r="G14" s="4">
        <v>23.904578000000001</v>
      </c>
      <c r="H14" s="4">
        <v>25.902794999999998</v>
      </c>
      <c r="I14" s="4">
        <v>25.430932000000002</v>
      </c>
      <c r="J14" s="4">
        <v>22.865863000000001</v>
      </c>
      <c r="K14" s="4">
        <v>21.588815</v>
      </c>
      <c r="L14" s="4">
        <v>23.063589</v>
      </c>
      <c r="M14" s="4">
        <v>23.621579000000001</v>
      </c>
      <c r="N14" s="4">
        <v>23.746920999999997</v>
      </c>
      <c r="O14" s="4">
        <v>25.009661999999999</v>
      </c>
      <c r="P14" s="4">
        <v>24.623587999999998</v>
      </c>
      <c r="Q14" s="4">
        <v>20.685367999999997</v>
      </c>
      <c r="R14" s="4">
        <v>21.927035</v>
      </c>
      <c r="S14" s="4">
        <v>22.616264999999999</v>
      </c>
      <c r="T14" s="4">
        <v>21.301380000000002</v>
      </c>
      <c r="U14" s="4">
        <v>20.805249</v>
      </c>
      <c r="V14" s="4">
        <v>20.463999999999999</v>
      </c>
      <c r="W14" s="4">
        <v>20.184999999999999</v>
      </c>
      <c r="X14" s="4">
        <v>20.754559</v>
      </c>
      <c r="Y14" s="4">
        <v>20.886655999999999</v>
      </c>
      <c r="Z14" s="4">
        <v>20.729298999999997</v>
      </c>
      <c r="AA14" s="4"/>
      <c r="AB14" s="4"/>
      <c r="AC14" s="4"/>
      <c r="AD14" s="4"/>
      <c r="AE14" s="4"/>
      <c r="AF14" s="4"/>
      <c r="AG14" s="4"/>
      <c r="AH14" s="4"/>
      <c r="AI14" s="4"/>
      <c r="AJ14" s="4"/>
    </row>
    <row r="15" spans="1:36" s="3" customFormat="1" x14ac:dyDescent="0.15">
      <c r="A15" s="3" t="s">
        <v>23</v>
      </c>
      <c r="B15" s="3" t="s">
        <v>24</v>
      </c>
      <c r="C15" s="4">
        <v>30.718053000000001</v>
      </c>
      <c r="D15" s="4">
        <v>30.871480999999999</v>
      </c>
      <c r="E15" s="4">
        <v>31.839580999999999</v>
      </c>
      <c r="F15" s="4">
        <v>34.423006000000001</v>
      </c>
      <c r="G15" s="4">
        <v>35.551165999999995</v>
      </c>
      <c r="H15" s="4">
        <v>37.440739999999998</v>
      </c>
      <c r="I15" s="4">
        <v>39.490760000000002</v>
      </c>
      <c r="J15" s="4">
        <v>38.396783999999997</v>
      </c>
      <c r="K15" s="4">
        <v>38.749629999999996</v>
      </c>
      <c r="L15" s="4">
        <v>40.645531000000005</v>
      </c>
      <c r="M15" s="4">
        <v>41.403874000000002</v>
      </c>
      <c r="N15" s="4">
        <v>43.630264000000004</v>
      </c>
      <c r="O15" s="4">
        <v>45.177419</v>
      </c>
      <c r="P15" s="4">
        <v>45.017057000000001</v>
      </c>
      <c r="Q15" s="4">
        <v>34.749614999999999</v>
      </c>
      <c r="R15" s="4">
        <v>34.122857000000003</v>
      </c>
      <c r="S15" s="4">
        <v>37.715158000000002</v>
      </c>
      <c r="T15" s="4">
        <v>37.589005999999998</v>
      </c>
      <c r="U15" s="4">
        <v>36.912410999999999</v>
      </c>
      <c r="V15" s="4">
        <v>36.737000000000002</v>
      </c>
      <c r="W15" s="4">
        <v>36.606000000000002</v>
      </c>
      <c r="X15" s="4">
        <v>36.440794000000004</v>
      </c>
      <c r="Y15" s="4">
        <v>36.74098</v>
      </c>
      <c r="Z15" s="4">
        <v>37.505232000000007</v>
      </c>
      <c r="AA15" s="4"/>
      <c r="AB15" s="4"/>
      <c r="AC15" s="4"/>
      <c r="AD15" s="4"/>
      <c r="AE15" s="4"/>
      <c r="AF15" s="4"/>
      <c r="AG15" s="4"/>
      <c r="AH15" s="4"/>
      <c r="AI15" s="4"/>
      <c r="AJ15" s="4"/>
    </row>
    <row r="16" spans="1:36" s="3" customFormat="1" x14ac:dyDescent="0.15">
      <c r="A16" s="3" t="s">
        <v>25</v>
      </c>
      <c r="B16" s="3" t="s">
        <v>26</v>
      </c>
      <c r="C16" s="4">
        <v>70.693524000000011</v>
      </c>
      <c r="D16" s="4">
        <v>71.732685000000004</v>
      </c>
      <c r="E16" s="4">
        <v>80.114965999999995</v>
      </c>
      <c r="F16" s="4">
        <v>93.180066999999994</v>
      </c>
      <c r="G16" s="4">
        <v>106.24046300000001</v>
      </c>
      <c r="H16" s="4">
        <v>113.24572900000001</v>
      </c>
      <c r="I16" s="4">
        <v>121.38794800000001</v>
      </c>
      <c r="J16" s="4">
        <v>118.092427</v>
      </c>
      <c r="K16" s="4">
        <v>115.57716000000001</v>
      </c>
      <c r="L16" s="4">
        <v>120.304838</v>
      </c>
      <c r="M16" s="4">
        <v>123.290879</v>
      </c>
      <c r="N16" s="4">
        <v>125.54467600000001</v>
      </c>
      <c r="O16" s="4">
        <v>122.02523600000001</v>
      </c>
      <c r="P16" s="4">
        <v>116.514257</v>
      </c>
      <c r="Q16" s="4">
        <v>95.240318000000002</v>
      </c>
      <c r="R16" s="4">
        <v>107.520386</v>
      </c>
      <c r="S16" s="4">
        <v>110.374934</v>
      </c>
      <c r="T16" s="4">
        <v>110.03082000000001</v>
      </c>
      <c r="U16" s="4">
        <v>109.87265600000001</v>
      </c>
      <c r="V16" s="4">
        <v>114.014</v>
      </c>
      <c r="W16" s="4">
        <v>119.002</v>
      </c>
      <c r="X16" s="4">
        <v>124.086195</v>
      </c>
      <c r="Y16" s="4">
        <v>131.13484899999997</v>
      </c>
      <c r="Z16" s="4">
        <v>135.03987599999999</v>
      </c>
      <c r="AA16" s="4"/>
      <c r="AB16" s="4"/>
      <c r="AC16" s="4"/>
      <c r="AD16" s="4"/>
      <c r="AE16" s="4"/>
      <c r="AF16" s="4"/>
      <c r="AG16" s="4"/>
      <c r="AH16" s="4"/>
      <c r="AI16" s="4"/>
      <c r="AJ16" s="4"/>
    </row>
    <row r="17" spans="1:36" s="3" customFormat="1" x14ac:dyDescent="0.15">
      <c r="A17" s="3" t="s">
        <v>27</v>
      </c>
      <c r="B17" s="3" t="s">
        <v>28</v>
      </c>
      <c r="C17" s="4">
        <v>305.70119799999998</v>
      </c>
      <c r="D17" s="4">
        <v>303.20103</v>
      </c>
      <c r="E17" s="4">
        <v>317.652873</v>
      </c>
      <c r="F17" s="4">
        <v>335.51845700000001</v>
      </c>
      <c r="G17" s="4">
        <v>346.04886099999999</v>
      </c>
      <c r="H17" s="4">
        <v>364.888172</v>
      </c>
      <c r="I17" s="4">
        <v>370.02087699999998</v>
      </c>
      <c r="J17" s="4">
        <v>365.52521999999999</v>
      </c>
      <c r="K17" s="4">
        <v>359.37612300000001</v>
      </c>
      <c r="L17" s="4">
        <v>364.10601700000001</v>
      </c>
      <c r="M17" s="4">
        <v>366.65184299999999</v>
      </c>
      <c r="N17" s="4">
        <v>376.02124900000001</v>
      </c>
      <c r="O17" s="4">
        <v>385.180341</v>
      </c>
      <c r="P17" s="4">
        <v>376.36129999999997</v>
      </c>
      <c r="Q17" s="4">
        <v>336.03680200000002</v>
      </c>
      <c r="R17" s="4">
        <v>347.67032400000005</v>
      </c>
      <c r="S17" s="4">
        <v>358.43758500000001</v>
      </c>
      <c r="T17" s="4">
        <v>347.68167299999999</v>
      </c>
      <c r="U17" s="4">
        <v>341.62811399999998</v>
      </c>
      <c r="V17" s="4">
        <v>343.15699999999998</v>
      </c>
      <c r="W17" s="4">
        <v>346.60599999999999</v>
      </c>
      <c r="X17" s="4">
        <v>349.53892300000001</v>
      </c>
      <c r="Y17" s="4">
        <v>355.92659600000002</v>
      </c>
      <c r="Z17" s="4">
        <v>357.62953299999998</v>
      </c>
      <c r="AA17" s="4"/>
      <c r="AB17" s="4"/>
      <c r="AC17" s="4"/>
      <c r="AD17" s="4"/>
      <c r="AE17" s="4"/>
      <c r="AF17" s="4"/>
      <c r="AG17" s="4"/>
      <c r="AH17" s="4"/>
      <c r="AI17" s="4"/>
      <c r="AJ17" s="4"/>
    </row>
    <row r="18" spans="1:36" s="3" customFormat="1" x14ac:dyDescent="0.15">
      <c r="A18" s="3" t="s">
        <v>29</v>
      </c>
      <c r="B18" s="3" t="s">
        <v>30</v>
      </c>
      <c r="C18" s="4">
        <v>35.065190000000001</v>
      </c>
      <c r="D18" s="4">
        <v>32.897928999999998</v>
      </c>
      <c r="E18" s="4">
        <v>32.335363999999998</v>
      </c>
      <c r="F18" s="4">
        <v>33.286298000000002</v>
      </c>
      <c r="G18" s="4">
        <v>32.700246999999997</v>
      </c>
      <c r="H18" s="4">
        <v>32.234794999999998</v>
      </c>
      <c r="I18" s="4">
        <v>32.234296999999998</v>
      </c>
      <c r="J18" s="4">
        <v>31.236550999999999</v>
      </c>
      <c r="K18" s="4">
        <v>28.608533999999999</v>
      </c>
      <c r="L18" s="4">
        <v>27.193832999999998</v>
      </c>
      <c r="M18" s="4">
        <v>25.980318999999998</v>
      </c>
      <c r="N18" s="4">
        <v>23.331002000000002</v>
      </c>
      <c r="O18" s="4">
        <v>23.261589000000001</v>
      </c>
      <c r="P18" s="4">
        <v>21.612007000000002</v>
      </c>
      <c r="Q18" s="4">
        <v>16.384216000000002</v>
      </c>
      <c r="R18" s="4">
        <v>17.134919</v>
      </c>
      <c r="S18" s="4">
        <v>17.379128000000001</v>
      </c>
      <c r="T18" s="4">
        <v>16.825994999999999</v>
      </c>
      <c r="U18" s="4">
        <v>16.183157999999999</v>
      </c>
      <c r="V18" s="4">
        <v>15.951000000000001</v>
      </c>
      <c r="W18" s="4">
        <v>16.283999999999999</v>
      </c>
      <c r="X18" s="4">
        <v>16.160772000000001</v>
      </c>
      <c r="Y18" s="4">
        <v>16.139808000000002</v>
      </c>
      <c r="Z18" s="4">
        <v>16.087757</v>
      </c>
      <c r="AA18" s="4"/>
      <c r="AB18" s="4"/>
      <c r="AC18" s="4"/>
      <c r="AD18" s="4"/>
      <c r="AE18" s="4"/>
      <c r="AF18" s="4"/>
      <c r="AG18" s="4"/>
      <c r="AH18" s="4"/>
      <c r="AI18" s="4"/>
      <c r="AJ18" s="4"/>
    </row>
    <row r="19" spans="1:36" s="3" customFormat="1" x14ac:dyDescent="0.15">
      <c r="A19" s="3" t="s">
        <v>31</v>
      </c>
      <c r="B19" s="3" t="s">
        <v>32</v>
      </c>
      <c r="C19" s="4">
        <v>37.390146999999999</v>
      </c>
      <c r="D19" s="4">
        <v>36.859563999999999</v>
      </c>
      <c r="E19" s="4">
        <v>38.373296000000003</v>
      </c>
      <c r="F19" s="4">
        <v>39.332954999999998</v>
      </c>
      <c r="G19" s="4">
        <v>40.507615999999999</v>
      </c>
      <c r="H19" s="4">
        <v>42.172930999999998</v>
      </c>
      <c r="I19" s="4">
        <v>41.737411999999999</v>
      </c>
      <c r="J19" s="4">
        <v>41.668675999999998</v>
      </c>
      <c r="K19" s="4">
        <v>40.886444000000004</v>
      </c>
      <c r="L19" s="4">
        <v>41.890029000000006</v>
      </c>
      <c r="M19" s="4">
        <v>41.459239000000004</v>
      </c>
      <c r="N19" s="4">
        <v>41.798045999999999</v>
      </c>
      <c r="O19" s="4">
        <v>42.609946000000001</v>
      </c>
      <c r="P19" s="4">
        <v>41.973002000000001</v>
      </c>
      <c r="Q19" s="4">
        <v>37.509860999999994</v>
      </c>
      <c r="R19" s="4">
        <v>38.639161999999999</v>
      </c>
      <c r="S19" s="4">
        <v>38.550637000000002</v>
      </c>
      <c r="T19" s="4">
        <v>36.569901999999999</v>
      </c>
      <c r="U19" s="4">
        <v>35.922120999999997</v>
      </c>
      <c r="V19" s="4">
        <v>35.808</v>
      </c>
      <c r="W19" s="4">
        <v>35.267000000000003</v>
      </c>
      <c r="X19" s="4">
        <v>35.410882000000001</v>
      </c>
      <c r="Y19" s="4">
        <v>36.036985999999999</v>
      </c>
      <c r="Z19" s="4">
        <v>35.858547999999999</v>
      </c>
      <c r="AA19" s="4"/>
      <c r="AB19" s="4"/>
      <c r="AC19" s="4"/>
      <c r="AD19" s="4"/>
      <c r="AE19" s="4"/>
      <c r="AF19" s="4"/>
      <c r="AG19" s="4"/>
      <c r="AH19" s="4"/>
      <c r="AI19" s="4"/>
      <c r="AJ19" s="4"/>
    </row>
    <row r="20" spans="1:36" s="3" customFormat="1" x14ac:dyDescent="0.15">
      <c r="A20" s="3" t="s">
        <v>33</v>
      </c>
      <c r="B20" s="3" t="s">
        <v>34</v>
      </c>
      <c r="C20" s="4">
        <v>55.129741000000003</v>
      </c>
      <c r="D20" s="4">
        <v>56.463946000000007</v>
      </c>
      <c r="E20" s="4">
        <v>59.626409000000002</v>
      </c>
      <c r="F20" s="4">
        <v>63.004373000000001</v>
      </c>
      <c r="G20" s="4">
        <v>65.522230000000008</v>
      </c>
      <c r="H20" s="4">
        <v>68.97457399999999</v>
      </c>
      <c r="I20" s="4">
        <v>68.187443999999999</v>
      </c>
      <c r="J20" s="4">
        <v>65.127974000000009</v>
      </c>
      <c r="K20" s="4">
        <v>64.214771999999996</v>
      </c>
      <c r="L20" s="4">
        <v>63.334910000000001</v>
      </c>
      <c r="M20" s="4">
        <v>63.899188000000002</v>
      </c>
      <c r="N20" s="4">
        <v>65.940877999999998</v>
      </c>
      <c r="O20" s="4">
        <v>67.551905000000005</v>
      </c>
      <c r="P20" s="4">
        <v>67.069177999999994</v>
      </c>
      <c r="Q20" s="4">
        <v>60.573839999999997</v>
      </c>
      <c r="R20" s="4">
        <v>64.231037000000001</v>
      </c>
      <c r="S20" s="4">
        <v>66.619630000000001</v>
      </c>
      <c r="T20" s="4">
        <v>64.677688000000003</v>
      </c>
      <c r="U20" s="4">
        <v>64.587150000000008</v>
      </c>
      <c r="V20" s="4">
        <v>65.950999999999993</v>
      </c>
      <c r="W20" s="4">
        <v>66.783000000000001</v>
      </c>
      <c r="X20" s="4">
        <v>67.653729999999996</v>
      </c>
      <c r="Y20" s="4">
        <v>69.523251000000002</v>
      </c>
      <c r="Z20" s="4">
        <v>68.238914999999992</v>
      </c>
      <c r="AA20" s="4"/>
      <c r="AB20" s="4"/>
      <c r="AC20" s="4"/>
      <c r="AD20" s="4"/>
      <c r="AE20" s="4"/>
      <c r="AF20" s="4"/>
      <c r="AG20" s="4"/>
      <c r="AH20" s="4"/>
      <c r="AI20" s="4"/>
      <c r="AJ20" s="4"/>
    </row>
    <row r="21" spans="1:36" s="3" customFormat="1" x14ac:dyDescent="0.15">
      <c r="A21" s="3" t="s">
        <v>35</v>
      </c>
      <c r="B21" s="3" t="s">
        <v>36</v>
      </c>
      <c r="C21" s="4">
        <v>11.896827999999999</v>
      </c>
      <c r="D21" s="4">
        <v>11.889101</v>
      </c>
      <c r="E21" s="4">
        <v>12.504197</v>
      </c>
      <c r="F21" s="4">
        <v>12.895334999999999</v>
      </c>
      <c r="G21" s="4">
        <v>13.828747</v>
      </c>
      <c r="H21" s="4">
        <v>15.853785999999999</v>
      </c>
      <c r="I21" s="4">
        <v>17.800733000000001</v>
      </c>
      <c r="J21" s="4">
        <v>18.388462999999998</v>
      </c>
      <c r="K21" s="4">
        <v>19.439267999999998</v>
      </c>
      <c r="L21" s="4">
        <v>19.958952</v>
      </c>
      <c r="M21" s="4">
        <v>20.174184</v>
      </c>
      <c r="N21" s="4">
        <v>21.881850999999997</v>
      </c>
      <c r="O21" s="4">
        <v>21.71846</v>
      </c>
      <c r="P21" s="4">
        <v>22.459624999999999</v>
      </c>
      <c r="Q21" s="4">
        <v>22.781105</v>
      </c>
      <c r="R21" s="4">
        <v>23.244077000000001</v>
      </c>
      <c r="S21" s="4">
        <v>24.028608999999999</v>
      </c>
      <c r="T21" s="4">
        <v>24.680136999999998</v>
      </c>
      <c r="U21" s="4">
        <v>24.926124000000002</v>
      </c>
      <c r="V21" s="4">
        <v>25.233000000000001</v>
      </c>
      <c r="W21" s="4">
        <v>26.895</v>
      </c>
      <c r="X21" s="4">
        <v>27.669833999999998</v>
      </c>
      <c r="Y21" s="4">
        <v>29.225649000000001</v>
      </c>
      <c r="Z21" s="4">
        <v>30.283086000000001</v>
      </c>
      <c r="AA21" s="4"/>
      <c r="AB21" s="4"/>
      <c r="AC21" s="4"/>
      <c r="AD21" s="4"/>
      <c r="AE21" s="4"/>
      <c r="AF21" s="4"/>
      <c r="AG21" s="4"/>
      <c r="AH21" s="4"/>
      <c r="AI21" s="4"/>
      <c r="AJ21" s="4"/>
    </row>
    <row r="22" spans="1:36" s="3" customFormat="1" x14ac:dyDescent="0.15">
      <c r="A22" s="3" t="s">
        <v>37</v>
      </c>
      <c r="B22" s="3" t="s">
        <v>38</v>
      </c>
      <c r="C22" s="4">
        <v>45.600438000000004</v>
      </c>
      <c r="D22" s="4">
        <v>45.313470000000002</v>
      </c>
      <c r="E22" s="4">
        <v>47.401263</v>
      </c>
      <c r="F22" s="4">
        <v>49.423404999999995</v>
      </c>
      <c r="G22" s="4">
        <v>51.248040000000003</v>
      </c>
      <c r="H22" s="4">
        <v>54.500304</v>
      </c>
      <c r="I22" s="4">
        <v>56.355226999999999</v>
      </c>
      <c r="J22" s="4">
        <v>56.157668999999999</v>
      </c>
      <c r="K22" s="4">
        <v>56.565275999999997</v>
      </c>
      <c r="L22" s="4">
        <v>59.427690000000005</v>
      </c>
      <c r="M22" s="4">
        <v>60.388853000000005</v>
      </c>
      <c r="N22" s="4">
        <v>61.710853999999998</v>
      </c>
      <c r="O22" s="4">
        <v>63.107292000000001</v>
      </c>
      <c r="P22" s="4">
        <v>60.727576999999997</v>
      </c>
      <c r="Q22" s="4">
        <v>51.568991000000004</v>
      </c>
      <c r="R22" s="4">
        <v>53.603328000000005</v>
      </c>
      <c r="S22" s="4">
        <v>57.795794000000001</v>
      </c>
      <c r="T22" s="4">
        <v>54.681264999999996</v>
      </c>
      <c r="U22" s="4">
        <v>51.933605</v>
      </c>
      <c r="V22" s="4">
        <v>51.191000000000003</v>
      </c>
      <c r="W22" s="4">
        <v>51.683999999999997</v>
      </c>
      <c r="X22" s="4">
        <v>52.602023000000003</v>
      </c>
      <c r="Y22" s="4">
        <v>54.601213000000001</v>
      </c>
      <c r="Z22" s="4">
        <v>54.654088000000002</v>
      </c>
      <c r="AA22" s="4"/>
      <c r="AB22" s="4"/>
      <c r="AC22" s="4"/>
      <c r="AD22" s="4"/>
      <c r="AE22" s="4"/>
      <c r="AF22" s="4"/>
      <c r="AG22" s="4"/>
      <c r="AH22" s="4"/>
      <c r="AI22" s="4"/>
      <c r="AJ22" s="4"/>
    </row>
    <row r="23" spans="1:36" s="3" customFormat="1" x14ac:dyDescent="0.15">
      <c r="A23" s="3" t="s">
        <v>39</v>
      </c>
      <c r="B23" s="3" t="s">
        <v>40</v>
      </c>
      <c r="C23" s="4">
        <v>75.958470000000005</v>
      </c>
      <c r="D23" s="4">
        <v>74.632456999999988</v>
      </c>
      <c r="E23" s="4">
        <v>79.239397999999994</v>
      </c>
      <c r="F23" s="4">
        <v>84.212485999999998</v>
      </c>
      <c r="G23" s="4">
        <v>84.664429999999996</v>
      </c>
      <c r="H23" s="4">
        <v>89.298256999999992</v>
      </c>
      <c r="I23" s="4">
        <v>90.481957999999992</v>
      </c>
      <c r="J23" s="4">
        <v>89.748743000000005</v>
      </c>
      <c r="K23" s="4">
        <v>88.471541000000002</v>
      </c>
      <c r="L23" s="4">
        <v>89.912623999999994</v>
      </c>
      <c r="M23" s="4">
        <v>90.588160000000002</v>
      </c>
      <c r="N23" s="4">
        <v>93.321339000000009</v>
      </c>
      <c r="O23" s="4">
        <v>95.802227999999999</v>
      </c>
      <c r="P23" s="4">
        <v>90.957376000000011</v>
      </c>
      <c r="Q23" s="4">
        <v>77.796277000000003</v>
      </c>
      <c r="R23" s="4">
        <v>83.475766000000007</v>
      </c>
      <c r="S23" s="4">
        <v>84.529943000000003</v>
      </c>
      <c r="T23" s="4">
        <v>81.391694000000001</v>
      </c>
      <c r="U23" s="4">
        <v>80.808607999999992</v>
      </c>
      <c r="V23" s="4">
        <v>80.781000000000006</v>
      </c>
      <c r="W23" s="4">
        <v>80.784000000000006</v>
      </c>
      <c r="X23" s="4">
        <v>80.825276000000002</v>
      </c>
      <c r="Y23" s="4">
        <v>82.608308000000008</v>
      </c>
      <c r="Z23" s="4">
        <v>83.669835999999989</v>
      </c>
      <c r="AA23" s="4"/>
      <c r="AB23" s="4"/>
      <c r="AC23" s="4"/>
      <c r="AD23" s="4"/>
      <c r="AE23" s="4"/>
      <c r="AF23" s="4"/>
      <c r="AG23" s="4"/>
      <c r="AH23" s="4"/>
      <c r="AI23" s="4"/>
      <c r="AJ23" s="4"/>
    </row>
    <row r="24" spans="1:36" s="3" customFormat="1" x14ac:dyDescent="0.15">
      <c r="A24" s="3" t="s">
        <v>41</v>
      </c>
      <c r="B24" s="3" t="s">
        <v>42</v>
      </c>
      <c r="C24" s="4">
        <v>46.921922000000002</v>
      </c>
      <c r="D24" s="4">
        <v>47.454703000000002</v>
      </c>
      <c r="E24" s="4">
        <v>50.712668999999998</v>
      </c>
      <c r="F24" s="4">
        <v>56.254313000000003</v>
      </c>
      <c r="G24" s="4">
        <v>60.135202</v>
      </c>
      <c r="H24" s="4">
        <v>64.057931999999994</v>
      </c>
      <c r="I24" s="4">
        <v>64.728692999999993</v>
      </c>
      <c r="J24" s="4">
        <v>64.111799000000005</v>
      </c>
      <c r="K24" s="4">
        <v>61.585957000000001</v>
      </c>
      <c r="L24" s="4">
        <v>62.420959000000003</v>
      </c>
      <c r="M24" s="4">
        <v>64.246957000000009</v>
      </c>
      <c r="N24" s="4">
        <v>67.788466</v>
      </c>
      <c r="O24" s="4">
        <v>71.159130000000005</v>
      </c>
      <c r="P24" s="4">
        <v>71.554826000000006</v>
      </c>
      <c r="Q24" s="4">
        <v>69.438373999999996</v>
      </c>
      <c r="R24" s="4">
        <v>67.353914000000003</v>
      </c>
      <c r="S24" s="4">
        <v>69.613509000000008</v>
      </c>
      <c r="T24" s="4">
        <v>68.981519000000006</v>
      </c>
      <c r="U24" s="4">
        <v>67.284532999999996</v>
      </c>
      <c r="V24" s="4">
        <v>68.242000000000004</v>
      </c>
      <c r="W24" s="4">
        <v>68.909000000000006</v>
      </c>
      <c r="X24" s="4">
        <v>69.247625999999997</v>
      </c>
      <c r="Y24" s="4">
        <v>68.021528000000004</v>
      </c>
      <c r="Z24" s="4">
        <v>69.053491999999991</v>
      </c>
      <c r="AA24" s="4"/>
      <c r="AB24" s="4"/>
      <c r="AC24" s="4"/>
      <c r="AD24" s="4"/>
      <c r="AE24" s="4"/>
      <c r="AF24" s="4"/>
      <c r="AG24" s="4"/>
      <c r="AH24" s="4"/>
      <c r="AI24" s="4"/>
      <c r="AJ24" s="4"/>
    </row>
    <row r="25" spans="1:36" s="3" customFormat="1" x14ac:dyDescent="0.15">
      <c r="A25" s="3" t="s">
        <v>43</v>
      </c>
      <c r="B25" s="3" t="s">
        <v>44</v>
      </c>
      <c r="C25" s="4">
        <v>230.48782</v>
      </c>
      <c r="D25" s="4">
        <v>222.08645199999998</v>
      </c>
      <c r="E25" s="4">
        <v>218.13240500000001</v>
      </c>
      <c r="F25" s="4">
        <v>223.307829</v>
      </c>
      <c r="G25" s="4">
        <v>235.26848199999998</v>
      </c>
      <c r="H25" s="4">
        <v>256.064729</v>
      </c>
      <c r="I25" s="4">
        <v>261.931489</v>
      </c>
      <c r="J25" s="4">
        <v>262.39592399999998</v>
      </c>
      <c r="K25" s="4">
        <v>266.28501</v>
      </c>
      <c r="L25" s="4">
        <v>274.40610800000002</v>
      </c>
      <c r="M25" s="4">
        <v>285.88984899999997</v>
      </c>
      <c r="N25" s="4">
        <v>299.07446700000003</v>
      </c>
      <c r="O25" s="4">
        <v>313.28558199999998</v>
      </c>
      <c r="P25" s="4">
        <v>309.70637900000003</v>
      </c>
      <c r="Q25" s="4">
        <v>288.17247700000001</v>
      </c>
      <c r="R25" s="4">
        <v>284.16832400000004</v>
      </c>
      <c r="S25" s="4">
        <v>288.61582199999998</v>
      </c>
      <c r="T25" s="4">
        <v>282.21386099999995</v>
      </c>
      <c r="U25" s="4">
        <v>283.42105099999998</v>
      </c>
      <c r="V25" s="4">
        <v>277.92200000000003</v>
      </c>
      <c r="W25" s="4">
        <v>274.495</v>
      </c>
      <c r="X25" s="4">
        <v>275.20347200000003</v>
      </c>
      <c r="Y25" s="4">
        <v>288.33679799999999</v>
      </c>
      <c r="Z25" s="4">
        <v>293.39164299999999</v>
      </c>
      <c r="AA25" s="4"/>
      <c r="AB25" s="4"/>
      <c r="AC25" s="4"/>
      <c r="AD25" s="4"/>
      <c r="AE25" s="4"/>
      <c r="AF25" s="4"/>
      <c r="AG25" s="4"/>
      <c r="AH25" s="4"/>
      <c r="AI25" s="4"/>
      <c r="AJ25" s="4"/>
    </row>
    <row r="26" spans="1:36" s="3" customFormat="1" x14ac:dyDescent="0.15">
      <c r="A26" s="3" t="s">
        <v>45</v>
      </c>
      <c r="B26" s="3" t="s">
        <v>46</v>
      </c>
      <c r="C26" s="4">
        <v>1201.2487369999999</v>
      </c>
      <c r="D26" s="4">
        <v>1229.007932</v>
      </c>
      <c r="E26" s="4">
        <v>1274.748777</v>
      </c>
      <c r="F26" s="4">
        <v>1340.573494</v>
      </c>
      <c r="G26" s="4">
        <v>1414.229697</v>
      </c>
      <c r="H26" s="4">
        <v>1510.4521810000001</v>
      </c>
      <c r="I26" s="4">
        <v>1572.6449709999999</v>
      </c>
      <c r="J26" s="4">
        <v>1602.5531229999999</v>
      </c>
      <c r="K26" s="4">
        <v>1623.5592339999998</v>
      </c>
      <c r="L26" s="4">
        <v>1680.0140660000002</v>
      </c>
      <c r="M26" s="4">
        <v>1729.9723449999999</v>
      </c>
      <c r="N26" s="4">
        <v>1800.240642</v>
      </c>
      <c r="O26" s="4">
        <v>1861.8295390000001</v>
      </c>
      <c r="P26" s="4">
        <v>1882.1344080000001</v>
      </c>
      <c r="Q26" s="4">
        <v>1806.891134</v>
      </c>
      <c r="R26" s="4">
        <v>1869.1891740000001</v>
      </c>
      <c r="S26" s="4">
        <v>1913.4237459999999</v>
      </c>
      <c r="T26" s="4">
        <v>1935.9111640000001</v>
      </c>
      <c r="U26" s="4">
        <v>1947.1075840000001</v>
      </c>
      <c r="V26" s="4">
        <v>1985.0731880000001</v>
      </c>
      <c r="W26" s="4">
        <v>2030.7159999999999</v>
      </c>
      <c r="X26" s="4">
        <v>2067.2504100000001</v>
      </c>
      <c r="Y26" s="4">
        <v>2140.253146</v>
      </c>
      <c r="Z26" s="4">
        <v>2205.7681690000004</v>
      </c>
      <c r="AA26" s="4"/>
      <c r="AB26" s="4"/>
      <c r="AC26" s="4"/>
      <c r="AD26" s="4"/>
      <c r="AE26" s="4"/>
      <c r="AF26" s="4"/>
      <c r="AG26" s="4"/>
      <c r="AH26" s="4"/>
      <c r="AI26" s="4"/>
      <c r="AJ26" s="4"/>
    </row>
    <row r="27" spans="1:36" s="3" customFormat="1" x14ac:dyDescent="0.15">
      <c r="A27" s="3" t="s">
        <v>47</v>
      </c>
      <c r="B27" s="3" t="s">
        <v>48</v>
      </c>
      <c r="C27" s="4">
        <v>466.14273499999996</v>
      </c>
      <c r="D27" s="4">
        <v>467.79355300000003</v>
      </c>
      <c r="E27" s="4">
        <v>489.43823599999996</v>
      </c>
      <c r="F27" s="4">
        <v>514.15069799999992</v>
      </c>
      <c r="G27" s="4">
        <v>538.58836800000006</v>
      </c>
      <c r="H27" s="4">
        <v>569.836634</v>
      </c>
      <c r="I27" s="4">
        <v>588.30092200000001</v>
      </c>
      <c r="J27" s="4">
        <v>596.60995100000002</v>
      </c>
      <c r="K27" s="4">
        <v>604.65169400000002</v>
      </c>
      <c r="L27" s="4">
        <v>626.37341900000001</v>
      </c>
      <c r="M27" s="4">
        <v>639.00600399999996</v>
      </c>
      <c r="N27" s="4">
        <v>655.43441700000005</v>
      </c>
      <c r="O27" s="4">
        <v>674.71333800000002</v>
      </c>
      <c r="P27" s="4">
        <v>674.28102800000011</v>
      </c>
      <c r="Q27" s="4">
        <v>632.2364</v>
      </c>
      <c r="R27" s="4">
        <v>654.92393299999992</v>
      </c>
      <c r="S27" s="4">
        <v>668.34484699999996</v>
      </c>
      <c r="T27" s="4">
        <v>671.35959199999991</v>
      </c>
      <c r="U27" s="4">
        <v>675.27256399999999</v>
      </c>
      <c r="V27" s="4">
        <v>687.57218999999998</v>
      </c>
      <c r="W27" s="4">
        <v>704.92200000000003</v>
      </c>
      <c r="X27" s="4">
        <v>721.22798599999999</v>
      </c>
      <c r="Y27" s="4">
        <v>747.552504</v>
      </c>
      <c r="Z27" s="4">
        <v>765.54152399999998</v>
      </c>
      <c r="AA27" s="4"/>
      <c r="AB27" s="4"/>
      <c r="AC27" s="4"/>
      <c r="AD27" s="4"/>
      <c r="AE27" s="4"/>
      <c r="AF27" s="4"/>
      <c r="AG27" s="4"/>
      <c r="AH27" s="4"/>
      <c r="AI27" s="4"/>
      <c r="AJ27" s="4"/>
    </row>
    <row r="28" spans="1:36" s="3" customFormat="1" x14ac:dyDescent="0.15">
      <c r="A28" s="3" t="s">
        <v>49</v>
      </c>
      <c r="B28" s="3" t="s">
        <v>50</v>
      </c>
      <c r="C28" s="4">
        <v>258.067252</v>
      </c>
      <c r="D28" s="4">
        <v>258.98322999999999</v>
      </c>
      <c r="E28" s="4">
        <v>267.39561599999996</v>
      </c>
      <c r="F28" s="4">
        <v>282.23932000000002</v>
      </c>
      <c r="G28" s="4">
        <v>295.82009199999999</v>
      </c>
      <c r="H28" s="4">
        <v>312.41971000000001</v>
      </c>
      <c r="I28" s="4">
        <v>326.13333</v>
      </c>
      <c r="J28" s="4">
        <v>332.30827299999999</v>
      </c>
      <c r="K28" s="4">
        <v>338.36866200000003</v>
      </c>
      <c r="L28" s="4">
        <v>353.61919</v>
      </c>
      <c r="M28" s="4">
        <v>361.72337300000004</v>
      </c>
      <c r="N28" s="4">
        <v>369.98035100000004</v>
      </c>
      <c r="O28" s="4">
        <v>380.33289600000001</v>
      </c>
      <c r="P28" s="4">
        <v>383.29806099999996</v>
      </c>
      <c r="Q28" s="4">
        <v>360.49504999999999</v>
      </c>
      <c r="R28" s="4">
        <v>369.40102100000001</v>
      </c>
      <c r="S28" s="4">
        <v>377.26279100000005</v>
      </c>
      <c r="T28" s="4">
        <v>380.76805899999999</v>
      </c>
      <c r="U28" s="4">
        <v>385.40355200000005</v>
      </c>
      <c r="V28" s="4">
        <v>394.80319000000003</v>
      </c>
      <c r="W28" s="4">
        <v>410.31799999999998</v>
      </c>
      <c r="X28" s="4">
        <v>422.30991899999998</v>
      </c>
      <c r="Y28" s="4">
        <v>434.66573</v>
      </c>
      <c r="Z28" s="4">
        <v>445.274585</v>
      </c>
      <c r="AA28" s="4"/>
      <c r="AB28" s="4"/>
      <c r="AC28" s="4"/>
      <c r="AD28" s="4"/>
      <c r="AE28" s="4"/>
      <c r="AF28" s="4"/>
      <c r="AG28" s="4"/>
      <c r="AH28" s="4"/>
      <c r="AI28" s="4"/>
      <c r="AJ28" s="4"/>
    </row>
    <row r="29" spans="1:36" s="3" customFormat="1" x14ac:dyDescent="0.15">
      <c r="A29" s="3" t="s">
        <v>51</v>
      </c>
      <c r="B29" s="3" t="s">
        <v>52</v>
      </c>
      <c r="C29" s="4">
        <v>136.09298999999999</v>
      </c>
      <c r="D29" s="4">
        <v>137.954329</v>
      </c>
      <c r="E29" s="4">
        <v>150.13032000000001</v>
      </c>
      <c r="F29" s="4">
        <v>155.26308399999999</v>
      </c>
      <c r="G29" s="4">
        <v>162.85360200000002</v>
      </c>
      <c r="H29" s="4">
        <v>171.90041099999999</v>
      </c>
      <c r="I29" s="4">
        <v>174.75314300000002</v>
      </c>
      <c r="J29" s="4">
        <v>176.80614000000003</v>
      </c>
      <c r="K29" s="4">
        <v>176.890738</v>
      </c>
      <c r="L29" s="4">
        <v>182.081908</v>
      </c>
      <c r="M29" s="4">
        <v>185.07101900000001</v>
      </c>
      <c r="N29" s="4">
        <v>190.733789</v>
      </c>
      <c r="O29" s="4">
        <v>197.52982600000001</v>
      </c>
      <c r="P29" s="4">
        <v>195.30953599999998</v>
      </c>
      <c r="Q29" s="4">
        <v>178.02171799999999</v>
      </c>
      <c r="R29" s="4">
        <v>186.837896</v>
      </c>
      <c r="S29" s="4">
        <v>190.48735300000001</v>
      </c>
      <c r="T29" s="4">
        <v>190.04516699999999</v>
      </c>
      <c r="U29" s="4">
        <v>189.74872099999999</v>
      </c>
      <c r="V29" s="4">
        <v>191.453</v>
      </c>
      <c r="W29" s="4">
        <v>193.38399999999999</v>
      </c>
      <c r="X29" s="4">
        <v>196.49344600000001</v>
      </c>
      <c r="Y29" s="4">
        <v>206.12464499999999</v>
      </c>
      <c r="Z29" s="4">
        <v>209.70694599999999</v>
      </c>
      <c r="AA29" s="4"/>
      <c r="AB29" s="4"/>
      <c r="AC29" s="4"/>
      <c r="AD29" s="4"/>
      <c r="AE29" s="4"/>
      <c r="AF29" s="4"/>
      <c r="AG29" s="4"/>
      <c r="AH29" s="4"/>
      <c r="AI29" s="4"/>
      <c r="AJ29" s="4"/>
    </row>
    <row r="30" spans="1:36" s="3" customFormat="1" x14ac:dyDescent="0.15">
      <c r="A30" s="3" t="s">
        <v>53</v>
      </c>
      <c r="B30" s="3" t="s">
        <v>54</v>
      </c>
      <c r="C30" s="4">
        <v>72.699892000000006</v>
      </c>
      <c r="D30" s="4">
        <v>71.473781000000002</v>
      </c>
      <c r="E30" s="4">
        <v>73.189220000000006</v>
      </c>
      <c r="F30" s="4">
        <v>77.807930999999996</v>
      </c>
      <c r="G30" s="4">
        <v>81.080371999999997</v>
      </c>
      <c r="H30" s="4">
        <v>86.88472999999999</v>
      </c>
      <c r="I30" s="4">
        <v>88.385024000000001</v>
      </c>
      <c r="J30" s="4">
        <v>88.213555999999997</v>
      </c>
      <c r="K30" s="4">
        <v>89.963150999999996</v>
      </c>
      <c r="L30" s="4">
        <v>90.751508000000001</v>
      </c>
      <c r="M30" s="4">
        <v>92.150542000000002</v>
      </c>
      <c r="N30" s="4">
        <v>94.788192999999993</v>
      </c>
      <c r="O30" s="4">
        <v>96.955654999999993</v>
      </c>
      <c r="P30" s="4">
        <v>95.476819000000006</v>
      </c>
      <c r="Q30" s="4">
        <v>93.620512000000005</v>
      </c>
      <c r="R30" s="4">
        <v>98.919311000000008</v>
      </c>
      <c r="S30" s="4">
        <v>100.816001</v>
      </c>
      <c r="T30" s="4">
        <v>100.68400100000001</v>
      </c>
      <c r="U30" s="4">
        <v>100.165751</v>
      </c>
      <c r="V30" s="4">
        <v>101.316</v>
      </c>
      <c r="W30" s="4">
        <v>101.22</v>
      </c>
      <c r="X30" s="4">
        <v>102.47732999999999</v>
      </c>
      <c r="Y30" s="4">
        <v>106.745521</v>
      </c>
      <c r="Z30" s="4">
        <v>110.508545</v>
      </c>
      <c r="AA30" s="4"/>
      <c r="AB30" s="4"/>
      <c r="AC30" s="4"/>
      <c r="AD30" s="4"/>
      <c r="AE30" s="4"/>
      <c r="AF30" s="4"/>
      <c r="AG30" s="4"/>
      <c r="AH30" s="4"/>
      <c r="AI30" s="4"/>
      <c r="AJ30" s="4"/>
    </row>
    <row r="31" spans="1:36" s="3" customFormat="1" x14ac:dyDescent="0.15">
      <c r="A31" s="3" t="s">
        <v>55</v>
      </c>
      <c r="B31" s="3" t="s">
        <v>56</v>
      </c>
      <c r="C31" s="4">
        <v>71.840376999999989</v>
      </c>
      <c r="D31" s="4">
        <v>75.336486000000008</v>
      </c>
      <c r="E31" s="4">
        <v>80.998260999999999</v>
      </c>
      <c r="F31" s="4">
        <v>89.549460999999994</v>
      </c>
      <c r="G31" s="4">
        <v>99.577685000000002</v>
      </c>
      <c r="H31" s="4">
        <v>111.217551</v>
      </c>
      <c r="I31" s="4">
        <v>124.99354099999999</v>
      </c>
      <c r="J31" s="4">
        <v>127.00782099999999</v>
      </c>
      <c r="K31" s="4">
        <v>130.30094600000001</v>
      </c>
      <c r="L31" s="4">
        <v>135.91545600000001</v>
      </c>
      <c r="M31" s="4">
        <v>141.73553799999999</v>
      </c>
      <c r="N31" s="4">
        <v>150.05996100000002</v>
      </c>
      <c r="O31" s="4">
        <v>155.21605300000002</v>
      </c>
      <c r="P31" s="4">
        <v>162.81581</v>
      </c>
      <c r="Q31" s="4">
        <v>160.061779</v>
      </c>
      <c r="R31" s="4">
        <v>169.32517100000001</v>
      </c>
      <c r="S31" s="4">
        <v>174.72064799999998</v>
      </c>
      <c r="T31" s="4">
        <v>179.334306</v>
      </c>
      <c r="U31" s="4">
        <v>177.67322099999998</v>
      </c>
      <c r="V31" s="4">
        <v>183.08699999999999</v>
      </c>
      <c r="W31" s="4">
        <v>189.06200000000001</v>
      </c>
      <c r="X31" s="4">
        <v>195.624945</v>
      </c>
      <c r="Y31" s="4">
        <v>206.22415700000002</v>
      </c>
      <c r="Z31" s="4">
        <v>216.61648600000001</v>
      </c>
      <c r="AA31" s="4"/>
      <c r="AB31" s="4"/>
      <c r="AC31" s="4"/>
      <c r="AD31" s="4"/>
      <c r="AE31" s="4"/>
      <c r="AF31" s="4"/>
      <c r="AG31" s="4"/>
      <c r="AH31" s="4"/>
      <c r="AI31" s="4"/>
      <c r="AJ31" s="4"/>
    </row>
    <row r="32" spans="1:36" s="3" customFormat="1" x14ac:dyDescent="0.15">
      <c r="A32" s="3" t="s">
        <v>57</v>
      </c>
      <c r="B32" s="3" t="s">
        <v>58</v>
      </c>
      <c r="C32" s="4">
        <v>35.520231000000003</v>
      </c>
      <c r="D32" s="4">
        <v>37.289536999999996</v>
      </c>
      <c r="E32" s="4">
        <v>39.103855000000003</v>
      </c>
      <c r="F32" s="4">
        <v>41.399665999999996</v>
      </c>
      <c r="G32" s="4">
        <v>43.527811999999997</v>
      </c>
      <c r="H32" s="4">
        <v>46.472127</v>
      </c>
      <c r="I32" s="4">
        <v>48.749758999999997</v>
      </c>
      <c r="J32" s="4">
        <v>48.802641000000001</v>
      </c>
      <c r="K32" s="4">
        <v>49.208306</v>
      </c>
      <c r="L32" s="4">
        <v>51.592869</v>
      </c>
      <c r="M32" s="4">
        <v>52.336945</v>
      </c>
      <c r="N32" s="4">
        <v>53.658082</v>
      </c>
      <c r="O32" s="4">
        <v>54.969872000000002</v>
      </c>
      <c r="P32" s="4">
        <v>56.154906000000004</v>
      </c>
      <c r="Q32" s="4">
        <v>53.043080000000003</v>
      </c>
      <c r="R32" s="4">
        <v>53.566074</v>
      </c>
      <c r="S32" s="4">
        <v>53.845413000000001</v>
      </c>
      <c r="T32" s="4">
        <v>52.937334999999997</v>
      </c>
      <c r="U32" s="4">
        <v>52.111235999999998</v>
      </c>
      <c r="V32" s="4">
        <v>53.328000000000003</v>
      </c>
      <c r="W32" s="4">
        <v>52.603999999999999</v>
      </c>
      <c r="X32" s="4">
        <v>53.958107000000005</v>
      </c>
      <c r="Y32" s="4">
        <v>56.092694000000002</v>
      </c>
      <c r="Z32" s="4">
        <v>57.673502999999997</v>
      </c>
      <c r="AA32" s="4"/>
      <c r="AB32" s="4"/>
      <c r="AC32" s="4"/>
      <c r="AD32" s="4"/>
      <c r="AE32" s="4"/>
      <c r="AF32" s="4"/>
      <c r="AG32" s="4"/>
      <c r="AH32" s="4"/>
      <c r="AI32" s="4"/>
      <c r="AJ32" s="4"/>
    </row>
    <row r="33" spans="1:36" s="3" customFormat="1" x14ac:dyDescent="0.15">
      <c r="A33" s="3" t="s">
        <v>59</v>
      </c>
      <c r="B33" s="3" t="s">
        <v>60</v>
      </c>
      <c r="C33" s="4">
        <v>11.862176999999999</v>
      </c>
      <c r="D33" s="4">
        <v>12.334194</v>
      </c>
      <c r="E33" s="4">
        <v>13.898937999999999</v>
      </c>
      <c r="F33" s="4">
        <v>16.112062000000002</v>
      </c>
      <c r="G33" s="4">
        <v>19.473917</v>
      </c>
      <c r="H33" s="4">
        <v>24.40279</v>
      </c>
      <c r="I33" s="4">
        <v>29.954455000000003</v>
      </c>
      <c r="J33" s="4">
        <v>32.408884999999998</v>
      </c>
      <c r="K33" s="4">
        <v>33.650631000000004</v>
      </c>
      <c r="L33" s="4">
        <v>34.414273999999999</v>
      </c>
      <c r="M33" s="4">
        <v>36.632847999999996</v>
      </c>
      <c r="N33" s="4">
        <v>38.815277999999999</v>
      </c>
      <c r="O33" s="4">
        <v>40.557991000000001</v>
      </c>
      <c r="P33" s="4">
        <v>42.424080000000004</v>
      </c>
      <c r="Q33" s="4">
        <v>43.584201</v>
      </c>
      <c r="R33" s="4">
        <v>47.255732000000002</v>
      </c>
      <c r="S33" s="4">
        <v>50.405265</v>
      </c>
      <c r="T33" s="4">
        <v>53.246004999999997</v>
      </c>
      <c r="U33" s="4">
        <v>53.018320000000003</v>
      </c>
      <c r="V33" s="4">
        <v>54.177999999999997</v>
      </c>
      <c r="W33" s="4">
        <v>54.927999999999997</v>
      </c>
      <c r="X33" s="4">
        <v>55.15061</v>
      </c>
      <c r="Y33" s="4">
        <v>54.979647</v>
      </c>
      <c r="Z33" s="4">
        <v>56.614249999999998</v>
      </c>
      <c r="AA33" s="4"/>
      <c r="AB33" s="4"/>
      <c r="AC33" s="4"/>
      <c r="AD33" s="4"/>
      <c r="AE33" s="4"/>
      <c r="AF33" s="4"/>
      <c r="AG33" s="4"/>
      <c r="AH33" s="4"/>
      <c r="AI33" s="4"/>
      <c r="AJ33" s="4"/>
    </row>
    <row r="34" spans="1:36" s="3" customFormat="1" x14ac:dyDescent="0.15">
      <c r="A34" s="3" t="s">
        <v>61</v>
      </c>
      <c r="B34" s="3" t="s">
        <v>62</v>
      </c>
      <c r="C34" s="4">
        <v>32.717309</v>
      </c>
      <c r="D34" s="4">
        <v>34.535102000000002</v>
      </c>
      <c r="E34" s="4">
        <v>36.527031000000001</v>
      </c>
      <c r="F34" s="4">
        <v>40.439360000000001</v>
      </c>
      <c r="G34" s="4">
        <v>44.044906000000005</v>
      </c>
      <c r="H34" s="4">
        <v>46.033087000000002</v>
      </c>
      <c r="I34" s="4">
        <v>50.543082000000005</v>
      </c>
      <c r="J34" s="4">
        <v>48.896584000000004</v>
      </c>
      <c r="K34" s="4">
        <v>50.310307999999999</v>
      </c>
      <c r="L34" s="4">
        <v>53.312565999999997</v>
      </c>
      <c r="M34" s="4">
        <v>55.752431999999999</v>
      </c>
      <c r="N34" s="4">
        <v>60.584917000000004</v>
      </c>
      <c r="O34" s="4">
        <v>62.543398000000003</v>
      </c>
      <c r="P34" s="4">
        <v>67.158376000000004</v>
      </c>
      <c r="Q34" s="4">
        <v>65.253072000000003</v>
      </c>
      <c r="R34" s="4">
        <v>69.76612200000001</v>
      </c>
      <c r="S34" s="4">
        <v>71.017692999999994</v>
      </c>
      <c r="T34" s="4">
        <v>73.175892000000005</v>
      </c>
      <c r="U34" s="4">
        <v>72.507630999999989</v>
      </c>
      <c r="V34" s="4">
        <v>75.581000000000003</v>
      </c>
      <c r="W34" s="4">
        <v>81.53</v>
      </c>
      <c r="X34" s="4">
        <v>86.493562000000011</v>
      </c>
      <c r="Y34" s="4">
        <v>95.088888000000011</v>
      </c>
      <c r="Z34" s="4">
        <v>102.23814</v>
      </c>
      <c r="AA34" s="4"/>
      <c r="AB34" s="4"/>
      <c r="AC34" s="4"/>
      <c r="AD34" s="4"/>
      <c r="AE34" s="4"/>
      <c r="AF34" s="4"/>
      <c r="AG34" s="4"/>
      <c r="AH34" s="4"/>
      <c r="AI34" s="4"/>
      <c r="AJ34" s="4"/>
    </row>
    <row r="35" spans="1:36" s="3" customFormat="1" x14ac:dyDescent="0.15">
      <c r="A35" s="3" t="s">
        <v>63</v>
      </c>
      <c r="B35" s="3" t="s">
        <v>64</v>
      </c>
      <c r="C35" s="4">
        <v>111.37887699999999</v>
      </c>
      <c r="D35" s="4">
        <v>116.28934699999999</v>
      </c>
      <c r="E35" s="4">
        <v>122.101781</v>
      </c>
      <c r="F35" s="4">
        <v>127.20428699999999</v>
      </c>
      <c r="G35" s="4">
        <v>132.65934300000001</v>
      </c>
      <c r="H35" s="4">
        <v>143.96520999999998</v>
      </c>
      <c r="I35" s="4">
        <v>147.25469200000001</v>
      </c>
      <c r="J35" s="4">
        <v>152.186667</v>
      </c>
      <c r="K35" s="4">
        <v>153.05464000000001</v>
      </c>
      <c r="L35" s="4">
        <v>162.30763099999999</v>
      </c>
      <c r="M35" s="4">
        <v>170.10604000000001</v>
      </c>
      <c r="N35" s="4">
        <v>183.50501300000002</v>
      </c>
      <c r="O35" s="4">
        <v>199.698184</v>
      </c>
      <c r="P35" s="4">
        <v>199.859533</v>
      </c>
      <c r="Q35" s="4">
        <v>199.93205700000001</v>
      </c>
      <c r="R35" s="4">
        <v>202.33962299999999</v>
      </c>
      <c r="S35" s="4">
        <v>205.37776399999998</v>
      </c>
      <c r="T35" s="4">
        <v>208.31884200000002</v>
      </c>
      <c r="U35" s="4">
        <v>209.41929199999998</v>
      </c>
      <c r="V35" s="4">
        <v>214.916</v>
      </c>
      <c r="W35" s="4">
        <v>220.53700000000001</v>
      </c>
      <c r="X35" s="4">
        <v>215.668218</v>
      </c>
      <c r="Y35" s="4">
        <v>227.272797</v>
      </c>
      <c r="Z35" s="4">
        <v>229.98434700000001</v>
      </c>
      <c r="AA35" s="4"/>
      <c r="AB35" s="4"/>
      <c r="AC35" s="4"/>
      <c r="AD35" s="4"/>
      <c r="AE35" s="4"/>
      <c r="AF35" s="4"/>
      <c r="AG35" s="4"/>
      <c r="AH35" s="4"/>
      <c r="AI35" s="4"/>
      <c r="AJ35" s="4"/>
    </row>
    <row r="36" spans="1:36" s="3" customFormat="1" x14ac:dyDescent="0.15">
      <c r="A36" s="3" t="s">
        <v>65</v>
      </c>
      <c r="B36" s="3" t="s">
        <v>66</v>
      </c>
      <c r="C36" s="4">
        <v>227.19310000000002</v>
      </c>
      <c r="D36" s="4">
        <v>233.14231000000001</v>
      </c>
      <c r="E36" s="4">
        <v>236.071054</v>
      </c>
      <c r="F36" s="4">
        <v>241.24142800000001</v>
      </c>
      <c r="G36" s="4">
        <v>246.74294800000001</v>
      </c>
      <c r="H36" s="4">
        <v>254.04971499999999</v>
      </c>
      <c r="I36" s="4">
        <v>257.75289199999997</v>
      </c>
      <c r="J36" s="4">
        <v>262.640714</v>
      </c>
      <c r="K36" s="4">
        <v>267.05330200000003</v>
      </c>
      <c r="L36" s="4">
        <v>273.63355000000001</v>
      </c>
      <c r="M36" s="4">
        <v>279.853318</v>
      </c>
      <c r="N36" s="4">
        <v>286.62408399999998</v>
      </c>
      <c r="O36" s="4">
        <v>290.47509600000001</v>
      </c>
      <c r="P36" s="4">
        <v>292.47687999999999</v>
      </c>
      <c r="Q36" s="4">
        <v>290.96347499999996</v>
      </c>
      <c r="R36" s="4">
        <v>294.48008099999998</v>
      </c>
      <c r="S36" s="4">
        <v>295.24780900000002</v>
      </c>
      <c r="T36" s="4">
        <v>299.783207</v>
      </c>
      <c r="U36" s="4">
        <v>303.51070099999998</v>
      </c>
      <c r="V36" s="4">
        <v>305.39999999999998</v>
      </c>
      <c r="W36" s="4">
        <v>309.79700000000003</v>
      </c>
      <c r="X36" s="4">
        <v>315.08900199999999</v>
      </c>
      <c r="Y36" s="4">
        <v>318.391932</v>
      </c>
      <c r="Z36" s="4">
        <v>324.43027500000005</v>
      </c>
      <c r="AA36" s="4"/>
      <c r="AB36" s="4"/>
      <c r="AC36" s="4"/>
      <c r="AD36" s="4"/>
      <c r="AE36" s="4"/>
      <c r="AF36" s="4"/>
      <c r="AG36" s="4"/>
      <c r="AH36" s="4"/>
      <c r="AI36" s="4"/>
      <c r="AJ36" s="4"/>
    </row>
    <row r="37" spans="1:36" s="3" customFormat="1" x14ac:dyDescent="0.15">
      <c r="A37" s="3" t="s">
        <v>67</v>
      </c>
      <c r="B37" s="3" t="s">
        <v>68</v>
      </c>
      <c r="C37" s="4">
        <v>285.14669799999996</v>
      </c>
      <c r="D37" s="4">
        <v>293.08149400000002</v>
      </c>
      <c r="E37" s="4">
        <v>299.24710700000003</v>
      </c>
      <c r="F37" s="4">
        <v>316.38998499999997</v>
      </c>
      <c r="G37" s="4">
        <v>339.04293699999999</v>
      </c>
      <c r="H37" s="4">
        <v>366.01261599999998</v>
      </c>
      <c r="I37" s="4">
        <v>381.46869199999998</v>
      </c>
      <c r="J37" s="4">
        <v>390.09296000000001</v>
      </c>
      <c r="K37" s="4">
        <v>392.51053000000002</v>
      </c>
      <c r="L37" s="4">
        <v>404.39567299999999</v>
      </c>
      <c r="M37" s="4">
        <v>419.78500199999996</v>
      </c>
      <c r="N37" s="4">
        <v>441.00816399999997</v>
      </c>
      <c r="O37" s="4">
        <v>455.56509499999999</v>
      </c>
      <c r="P37" s="4">
        <v>464.919442</v>
      </c>
      <c r="Q37" s="4">
        <v>435.23412300000001</v>
      </c>
      <c r="R37" s="4">
        <v>455.35178200000001</v>
      </c>
      <c r="S37" s="4">
        <v>478.42895199999998</v>
      </c>
      <c r="T37" s="4">
        <v>485.22719000000001</v>
      </c>
      <c r="U37" s="4">
        <v>488.54220000000004</v>
      </c>
      <c r="V37" s="4">
        <v>500.07</v>
      </c>
      <c r="W37" s="4">
        <v>512.38699999999994</v>
      </c>
      <c r="X37" s="4">
        <v>524.340237</v>
      </c>
      <c r="Y37" s="4">
        <v>543.86295499999994</v>
      </c>
      <c r="Z37" s="4">
        <v>570.62867000000006</v>
      </c>
      <c r="AA37" s="4"/>
      <c r="AB37" s="4"/>
      <c r="AC37" s="4"/>
      <c r="AD37" s="4"/>
      <c r="AE37" s="4"/>
      <c r="AF37" s="4"/>
      <c r="AG37" s="4"/>
      <c r="AH37" s="4"/>
      <c r="AI37" s="4"/>
      <c r="AJ37" s="4"/>
    </row>
    <row r="38" spans="1:36" s="3" customFormat="1" x14ac:dyDescent="0.15">
      <c r="A38" s="3" t="s">
        <v>69</v>
      </c>
      <c r="B38" s="3" t="s">
        <v>70</v>
      </c>
      <c r="C38" s="4">
        <v>101.39059</v>
      </c>
      <c r="D38" s="4">
        <v>105.169016</v>
      </c>
      <c r="E38" s="4">
        <v>108.720838</v>
      </c>
      <c r="F38" s="4">
        <v>117.52616400000001</v>
      </c>
      <c r="G38" s="4">
        <v>126.64634600000001</v>
      </c>
      <c r="H38" s="4">
        <v>136.034279</v>
      </c>
      <c r="I38" s="4">
        <v>144.27660299999999</v>
      </c>
      <c r="J38" s="4">
        <v>149.83298000000002</v>
      </c>
      <c r="K38" s="4">
        <v>154.04309899999998</v>
      </c>
      <c r="L38" s="4">
        <v>159.053291</v>
      </c>
      <c r="M38" s="4">
        <v>165.555002</v>
      </c>
      <c r="N38" s="4">
        <v>177.07333799999998</v>
      </c>
      <c r="O38" s="4">
        <v>183.70976300000001</v>
      </c>
      <c r="P38" s="4">
        <v>188.15886600000002</v>
      </c>
      <c r="Q38" s="4">
        <v>178.70720800000001</v>
      </c>
      <c r="R38" s="4">
        <v>192.66841099999999</v>
      </c>
      <c r="S38" s="4">
        <v>206.866139</v>
      </c>
      <c r="T38" s="4">
        <v>213.495611</v>
      </c>
      <c r="U38" s="4">
        <v>217.806251</v>
      </c>
      <c r="V38" s="4">
        <v>225.55699999999999</v>
      </c>
      <c r="W38" s="4">
        <v>232.91</v>
      </c>
      <c r="X38" s="4">
        <v>239.576753</v>
      </c>
      <c r="Y38" s="4">
        <v>247.98130699999999</v>
      </c>
      <c r="Z38" s="4">
        <v>262.194841</v>
      </c>
      <c r="AA38" s="4"/>
      <c r="AB38" s="4"/>
      <c r="AC38" s="4"/>
      <c r="AD38" s="4"/>
      <c r="AE38" s="4"/>
      <c r="AF38" s="4"/>
      <c r="AG38" s="4"/>
      <c r="AH38" s="4"/>
      <c r="AI38" s="4"/>
      <c r="AJ38" s="4"/>
    </row>
    <row r="39" spans="1:36" s="3" customFormat="1" x14ac:dyDescent="0.15">
      <c r="A39" s="3" t="s">
        <v>71</v>
      </c>
      <c r="B39" s="3" t="s">
        <v>72</v>
      </c>
      <c r="C39" s="4">
        <v>43.573079</v>
      </c>
      <c r="D39" s="4">
        <v>43.751033999999997</v>
      </c>
      <c r="E39" s="4">
        <v>43.219790000000003</v>
      </c>
      <c r="F39" s="4">
        <v>43.292069000000005</v>
      </c>
      <c r="G39" s="4">
        <v>44.126158000000004</v>
      </c>
      <c r="H39" s="4">
        <v>44.589911999999998</v>
      </c>
      <c r="I39" s="4">
        <v>46.339067999999997</v>
      </c>
      <c r="J39" s="4">
        <v>47.750199000000002</v>
      </c>
      <c r="K39" s="4">
        <v>47.179224999999995</v>
      </c>
      <c r="L39" s="4">
        <v>47.926072999999995</v>
      </c>
      <c r="M39" s="4">
        <v>48.010415000000002</v>
      </c>
      <c r="N39" s="4">
        <v>48.849907000000002</v>
      </c>
      <c r="O39" s="4">
        <v>49.916753</v>
      </c>
      <c r="P39" s="4">
        <v>51.740544</v>
      </c>
      <c r="Q39" s="4">
        <v>52.928677</v>
      </c>
      <c r="R39" s="4">
        <v>54.527603000000006</v>
      </c>
      <c r="S39" s="4">
        <v>56.449331000000001</v>
      </c>
      <c r="T39" s="4">
        <v>57.123355000000004</v>
      </c>
      <c r="U39" s="4">
        <v>59.251550999999999</v>
      </c>
      <c r="V39" s="4">
        <v>60</v>
      </c>
      <c r="W39" s="4">
        <v>61.026000000000003</v>
      </c>
      <c r="X39" s="4">
        <v>60.765243999999996</v>
      </c>
      <c r="Y39" s="4">
        <v>62.431451000000003</v>
      </c>
      <c r="Z39" s="4">
        <v>65.124589999999998</v>
      </c>
      <c r="AA39" s="4"/>
      <c r="AB39" s="4"/>
      <c r="AC39" s="4"/>
      <c r="AD39" s="4"/>
      <c r="AE39" s="4"/>
      <c r="AF39" s="4"/>
      <c r="AG39" s="4"/>
      <c r="AH39" s="4"/>
      <c r="AI39" s="4"/>
      <c r="AJ39" s="4"/>
    </row>
    <row r="40" spans="1:36" s="3" customFormat="1" x14ac:dyDescent="0.15">
      <c r="A40" s="3" t="s">
        <v>73</v>
      </c>
      <c r="B40" s="3" t="s">
        <v>74</v>
      </c>
      <c r="C40" s="4">
        <v>20.451028999999998</v>
      </c>
      <c r="D40" s="4">
        <v>21.149558000000003</v>
      </c>
      <c r="E40" s="4">
        <v>21.750874</v>
      </c>
      <c r="F40" s="4">
        <v>23.594937000000002</v>
      </c>
      <c r="G40" s="4">
        <v>25.488830999999998</v>
      </c>
      <c r="H40" s="4">
        <v>27.305683999999999</v>
      </c>
      <c r="I40" s="4">
        <v>27.232110000000002</v>
      </c>
      <c r="J40" s="4">
        <v>27.21245</v>
      </c>
      <c r="K40" s="4">
        <v>26.906343</v>
      </c>
      <c r="L40" s="4">
        <v>28.604818999999999</v>
      </c>
      <c r="M40" s="4">
        <v>29.773439999999997</v>
      </c>
      <c r="N40" s="4">
        <v>30.568418000000001</v>
      </c>
      <c r="O40" s="4">
        <v>30.724359</v>
      </c>
      <c r="P40" s="4">
        <v>31.156929000000002</v>
      </c>
      <c r="Q40" s="4">
        <v>28.299005000000001</v>
      </c>
      <c r="R40" s="4">
        <v>29.867622000000001</v>
      </c>
      <c r="S40" s="4">
        <v>30.825651999999998</v>
      </c>
      <c r="T40" s="4">
        <v>32.055116999999996</v>
      </c>
      <c r="U40" s="4">
        <v>31.663274000000001</v>
      </c>
      <c r="V40" s="4">
        <v>32.290999999999997</v>
      </c>
      <c r="W40" s="4">
        <v>33.091000000000001</v>
      </c>
      <c r="X40" s="4">
        <v>33.985216000000001</v>
      </c>
      <c r="Y40" s="4">
        <v>35.386536</v>
      </c>
      <c r="Z40" s="4">
        <v>37.148493000000002</v>
      </c>
      <c r="AA40" s="4"/>
      <c r="AB40" s="4"/>
      <c r="AC40" s="4"/>
      <c r="AD40" s="4"/>
      <c r="AE40" s="4"/>
      <c r="AF40" s="4"/>
      <c r="AG40" s="4"/>
      <c r="AH40" s="4"/>
      <c r="AI40" s="4"/>
      <c r="AJ40" s="4"/>
    </row>
    <row r="41" spans="1:36" s="3" customFormat="1" x14ac:dyDescent="0.15">
      <c r="A41" s="3" t="s">
        <v>75</v>
      </c>
      <c r="B41" s="3" t="s">
        <v>76</v>
      </c>
      <c r="C41" s="4">
        <v>119.12432200000001</v>
      </c>
      <c r="D41" s="4">
        <v>122.483552</v>
      </c>
      <c r="E41" s="4">
        <v>125.16350999999999</v>
      </c>
      <c r="F41" s="4">
        <v>131.74110099999999</v>
      </c>
      <c r="G41" s="4">
        <v>142.76219</v>
      </c>
      <c r="H41" s="4">
        <v>158.48907199999999</v>
      </c>
      <c r="I41" s="4">
        <v>164.308414</v>
      </c>
      <c r="J41" s="4">
        <v>165.99195</v>
      </c>
      <c r="K41" s="4">
        <v>165.10119</v>
      </c>
      <c r="L41" s="4">
        <v>169.42209400000002</v>
      </c>
      <c r="M41" s="4">
        <v>177.20581899999999</v>
      </c>
      <c r="N41" s="4">
        <v>185.39046999999999</v>
      </c>
      <c r="O41" s="4">
        <v>192.25767400000001</v>
      </c>
      <c r="P41" s="4">
        <v>194.856663</v>
      </c>
      <c r="Q41" s="4">
        <v>175.947631</v>
      </c>
      <c r="R41" s="4">
        <v>178.64228899999998</v>
      </c>
      <c r="S41" s="4">
        <v>184.54425000000001</v>
      </c>
      <c r="T41" s="4">
        <v>182.61616599999999</v>
      </c>
      <c r="U41" s="4">
        <v>179.83564900000002</v>
      </c>
      <c r="V41" s="4">
        <v>182.22200000000001</v>
      </c>
      <c r="W41" s="4">
        <v>185.36</v>
      </c>
      <c r="X41" s="4">
        <v>190.00147099999998</v>
      </c>
      <c r="Y41" s="4">
        <v>198.04925800000001</v>
      </c>
      <c r="Z41" s="4">
        <v>206.157792</v>
      </c>
      <c r="AA41" s="4"/>
      <c r="AB41" s="4"/>
      <c r="AC41" s="4"/>
      <c r="AD41" s="4"/>
      <c r="AE41" s="4"/>
      <c r="AF41" s="4"/>
      <c r="AG41" s="4"/>
      <c r="AH41" s="4"/>
      <c r="AI41" s="4"/>
      <c r="AJ41" s="4"/>
    </row>
    <row r="42" spans="1:36" s="3" customFormat="1" x14ac:dyDescent="0.15">
      <c r="A42" s="3" t="s">
        <v>77</v>
      </c>
      <c r="B42" s="3" t="s">
        <v>78</v>
      </c>
      <c r="C42" s="4">
        <v>57.796365999999999</v>
      </c>
      <c r="D42" s="4">
        <v>60.708870000000005</v>
      </c>
      <c r="E42" s="4">
        <v>61.995264999999996</v>
      </c>
      <c r="F42" s="4">
        <v>65.117733000000001</v>
      </c>
      <c r="G42" s="4">
        <v>68.612778999999989</v>
      </c>
      <c r="H42" s="4">
        <v>73.779429999999991</v>
      </c>
      <c r="I42" s="4">
        <v>77.644395000000003</v>
      </c>
      <c r="J42" s="4">
        <v>78.762416000000002</v>
      </c>
      <c r="K42" s="4">
        <v>80.397970999999998</v>
      </c>
      <c r="L42" s="4">
        <v>81.234206999999998</v>
      </c>
      <c r="M42" s="4">
        <v>82.850679</v>
      </c>
      <c r="N42" s="4">
        <v>86.221231000000003</v>
      </c>
      <c r="O42" s="4">
        <v>88.527940000000001</v>
      </c>
      <c r="P42" s="4">
        <v>88.939342999999994</v>
      </c>
      <c r="Q42" s="4">
        <v>89.575046</v>
      </c>
      <c r="R42" s="4">
        <v>93.112101999999993</v>
      </c>
      <c r="S42" s="4">
        <v>91.411068</v>
      </c>
      <c r="T42" s="4">
        <v>91.754770999999991</v>
      </c>
      <c r="U42" s="4">
        <v>92.736140000000006</v>
      </c>
      <c r="V42" s="4">
        <v>94.027998000000011</v>
      </c>
      <c r="W42" s="4">
        <v>94.010999999999996</v>
      </c>
      <c r="X42" s="4">
        <v>95.329301000000001</v>
      </c>
      <c r="Y42" s="4">
        <v>96.992131000000001</v>
      </c>
      <c r="Z42" s="4">
        <v>98.511876999999998</v>
      </c>
      <c r="AA42" s="4"/>
      <c r="AB42" s="4"/>
      <c r="AC42" s="4"/>
      <c r="AD42" s="4"/>
      <c r="AE42" s="4"/>
      <c r="AF42" s="4"/>
      <c r="AG42" s="4"/>
      <c r="AH42" s="4"/>
      <c r="AI42" s="4"/>
      <c r="AJ42" s="4"/>
    </row>
    <row r="43" spans="1:36" s="3" customFormat="1" x14ac:dyDescent="0.15">
      <c r="A43" s="3" t="s">
        <v>79</v>
      </c>
      <c r="B43" s="3" t="s">
        <v>80</v>
      </c>
      <c r="C43" s="4">
        <v>26.154306999999999</v>
      </c>
      <c r="D43" s="4">
        <v>27.330151999999998</v>
      </c>
      <c r="E43" s="4">
        <v>27.976503000000001</v>
      </c>
      <c r="F43" s="4">
        <v>29.272490000000001</v>
      </c>
      <c r="G43" s="4">
        <v>30.887915</v>
      </c>
      <c r="H43" s="4">
        <v>33.955991000000004</v>
      </c>
      <c r="I43" s="4">
        <v>36.073021999999995</v>
      </c>
      <c r="J43" s="4">
        <v>36.790985999999997</v>
      </c>
      <c r="K43" s="4">
        <v>38.463887999999997</v>
      </c>
      <c r="L43" s="4">
        <v>39.063406000000001</v>
      </c>
      <c r="M43" s="4">
        <v>40.088180000000001</v>
      </c>
      <c r="N43" s="4">
        <v>42.336974999999995</v>
      </c>
      <c r="O43" s="4">
        <v>43.456516000000001</v>
      </c>
      <c r="P43" s="4">
        <v>43.241698999999997</v>
      </c>
      <c r="Q43" s="4">
        <v>44.108724000000002</v>
      </c>
      <c r="R43" s="4">
        <v>46.143970000000003</v>
      </c>
      <c r="S43" s="4">
        <v>46.348334000000001</v>
      </c>
      <c r="T43" s="4">
        <v>45.832044000000003</v>
      </c>
      <c r="U43" s="4">
        <v>46.773201999999998</v>
      </c>
      <c r="V43" s="4">
        <v>48.260998000000001</v>
      </c>
      <c r="W43" s="4">
        <v>48.601999999999997</v>
      </c>
      <c r="X43" s="4">
        <v>49.727207999999997</v>
      </c>
      <c r="Y43" s="4">
        <v>50.871366000000002</v>
      </c>
      <c r="Z43" s="4">
        <v>52.004110999999995</v>
      </c>
      <c r="AA43" s="4"/>
      <c r="AB43" s="4"/>
      <c r="AC43" s="4"/>
      <c r="AD43" s="4"/>
      <c r="AE43" s="4"/>
      <c r="AF43" s="4"/>
      <c r="AG43" s="4"/>
      <c r="AH43" s="4"/>
      <c r="AI43" s="4"/>
      <c r="AJ43" s="4"/>
    </row>
    <row r="44" spans="1:36" s="3" customFormat="1" x14ac:dyDescent="0.15">
      <c r="A44" s="3" t="s">
        <v>81</v>
      </c>
      <c r="B44" s="3" t="s">
        <v>82</v>
      </c>
      <c r="C44" s="4">
        <v>28.598348000000001</v>
      </c>
      <c r="D44" s="4">
        <v>30.051475999999997</v>
      </c>
      <c r="E44" s="4">
        <v>30.568894</v>
      </c>
      <c r="F44" s="4">
        <v>32.321937999999996</v>
      </c>
      <c r="G44" s="4">
        <v>33.997793999999999</v>
      </c>
      <c r="H44" s="4">
        <v>36.077247999999997</v>
      </c>
      <c r="I44" s="4">
        <v>37.820230000000002</v>
      </c>
      <c r="J44" s="4">
        <v>38.011102000000001</v>
      </c>
      <c r="K44" s="4">
        <v>37.850569</v>
      </c>
      <c r="L44" s="4">
        <v>38.010666000000001</v>
      </c>
      <c r="M44" s="4">
        <v>38.672264999999996</v>
      </c>
      <c r="N44" s="4">
        <v>39.857286999999999</v>
      </c>
      <c r="O44" s="4">
        <v>41.054675000000003</v>
      </c>
      <c r="P44" s="4">
        <v>41.507161000000004</v>
      </c>
      <c r="Q44" s="4">
        <v>41.313129999999994</v>
      </c>
      <c r="R44" s="4">
        <v>42.809487999999995</v>
      </c>
      <c r="S44" s="4">
        <v>41.026921999999999</v>
      </c>
      <c r="T44" s="4">
        <v>42.022927000000003</v>
      </c>
      <c r="U44" s="4">
        <v>42.247714999999999</v>
      </c>
      <c r="V44" s="4">
        <v>42.164000000000001</v>
      </c>
      <c r="W44" s="4">
        <v>41.895000000000003</v>
      </c>
      <c r="X44" s="4">
        <v>42.038676000000002</v>
      </c>
      <c r="Y44" s="4">
        <v>42.567501999999998</v>
      </c>
      <c r="Z44" s="4">
        <v>43.141317999999998</v>
      </c>
      <c r="AA44" s="4"/>
      <c r="AB44" s="4"/>
      <c r="AC44" s="4"/>
      <c r="AD44" s="4"/>
      <c r="AE44" s="4"/>
      <c r="AF44" s="4"/>
      <c r="AG44" s="4"/>
      <c r="AH44" s="4"/>
      <c r="AI44" s="4"/>
      <c r="AJ44" s="4"/>
    </row>
    <row r="45" spans="1:36" s="3" customFormat="1" x14ac:dyDescent="0.15">
      <c r="A45" s="3" t="s">
        <v>83</v>
      </c>
      <c r="B45" s="3"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c r="AC45" s="4"/>
      <c r="AD45" s="4"/>
      <c r="AE45" s="4"/>
      <c r="AF45" s="4"/>
      <c r="AG45" s="4"/>
      <c r="AH45" s="4"/>
      <c r="AI45" s="4"/>
      <c r="AJ45" s="4"/>
    </row>
    <row r="46" spans="1:36" s="3" customFormat="1" x14ac:dyDescent="0.15">
      <c r="A46" s="3" t="s">
        <v>85</v>
      </c>
      <c r="B46" s="3" t="s">
        <v>86</v>
      </c>
      <c r="C46" s="4">
        <v>434.07741200000004</v>
      </c>
      <c r="D46" s="4">
        <v>444.66771199999999</v>
      </c>
      <c r="E46" s="4">
        <v>447.85196200000001</v>
      </c>
      <c r="F46" s="4">
        <v>445.74350300000003</v>
      </c>
      <c r="G46" s="4">
        <v>451.19278200000002</v>
      </c>
      <c r="H46" s="4">
        <v>458.50413700000001</v>
      </c>
      <c r="I46" s="4">
        <v>460.91258500000004</v>
      </c>
      <c r="J46" s="4">
        <v>469.07640800000001</v>
      </c>
      <c r="K46" s="4">
        <v>472.59050400000001</v>
      </c>
      <c r="L46" s="4">
        <v>481.94969900000001</v>
      </c>
      <c r="M46" s="4">
        <v>487.10055900000003</v>
      </c>
      <c r="N46" s="4">
        <v>492.69458299999997</v>
      </c>
      <c r="O46" s="4">
        <v>499.49981500000001</v>
      </c>
      <c r="P46" s="4">
        <v>502.896995</v>
      </c>
      <c r="Q46" s="4">
        <v>512.15505800000005</v>
      </c>
      <c r="R46" s="4">
        <v>517.64244099999996</v>
      </c>
      <c r="S46" s="4">
        <v>524.714472</v>
      </c>
      <c r="T46" s="4">
        <v>533.65882700000009</v>
      </c>
      <c r="U46" s="4">
        <v>541.87027499999999</v>
      </c>
      <c r="V46" s="4">
        <v>546.96100000000001</v>
      </c>
      <c r="W46" s="4">
        <v>552.30399999999997</v>
      </c>
      <c r="X46" s="4">
        <v>559.001349</v>
      </c>
      <c r="Y46" s="4">
        <v>565.46579899999995</v>
      </c>
      <c r="Z46" s="4">
        <v>570.50721499999997</v>
      </c>
      <c r="AA46" s="4"/>
      <c r="AB46" s="4"/>
      <c r="AC46" s="4"/>
      <c r="AD46" s="4"/>
      <c r="AE46" s="4"/>
      <c r="AF46" s="4"/>
      <c r="AG46" s="4"/>
      <c r="AH46" s="4"/>
      <c r="AI46" s="4"/>
      <c r="AJ46" s="4"/>
    </row>
    <row r="47" spans="1:36" s="3" customFormat="1" x14ac:dyDescent="0.15">
      <c r="A47" s="3" t="s">
        <v>87</v>
      </c>
      <c r="B47" s="3" t="s">
        <v>88</v>
      </c>
      <c r="C47" s="4">
        <v>163.68006800000001</v>
      </c>
      <c r="D47" s="4">
        <v>170.5094</v>
      </c>
      <c r="E47" s="4">
        <v>173.19960200000003</v>
      </c>
      <c r="F47" s="4">
        <v>167.23741899999999</v>
      </c>
      <c r="G47" s="4">
        <v>169.077155</v>
      </c>
      <c r="H47" s="4">
        <v>171.67739300000002</v>
      </c>
      <c r="I47" s="4">
        <v>170.53879699999999</v>
      </c>
      <c r="J47" s="4">
        <v>171.40003200000001</v>
      </c>
      <c r="K47" s="4">
        <v>172.03131999999999</v>
      </c>
      <c r="L47" s="4">
        <v>175.663399</v>
      </c>
      <c r="M47" s="4">
        <v>177.289625</v>
      </c>
      <c r="N47" s="4">
        <v>178.28891099999998</v>
      </c>
      <c r="O47" s="4">
        <v>179.82051000000001</v>
      </c>
      <c r="P47" s="4">
        <v>179.632453</v>
      </c>
      <c r="Q47" s="4">
        <v>184.97950800000001</v>
      </c>
      <c r="R47" s="4">
        <v>185.044308</v>
      </c>
      <c r="S47" s="4">
        <v>185.126734</v>
      </c>
      <c r="T47" s="4">
        <v>187.643586</v>
      </c>
      <c r="U47" s="4">
        <v>189.711904</v>
      </c>
      <c r="V47" s="4">
        <v>189.15600000000001</v>
      </c>
      <c r="W47" s="4">
        <v>189.364</v>
      </c>
      <c r="X47" s="4">
        <v>189.00582500000002</v>
      </c>
      <c r="Y47" s="4">
        <v>190.56675099999998</v>
      </c>
      <c r="Z47" s="4">
        <v>192.03265999999999</v>
      </c>
      <c r="AA47" s="4"/>
      <c r="AB47" s="4"/>
      <c r="AC47" s="4"/>
      <c r="AD47" s="4"/>
      <c r="AE47" s="4"/>
      <c r="AF47" s="4"/>
      <c r="AG47" s="4"/>
      <c r="AH47" s="4"/>
      <c r="AI47" s="4"/>
      <c r="AJ47" s="4"/>
    </row>
    <row r="48" spans="1:36" s="3" customFormat="1" x14ac:dyDescent="0.15">
      <c r="A48" s="3" t="s">
        <v>89</v>
      </c>
      <c r="B48" s="3" t="s">
        <v>90</v>
      </c>
      <c r="C48" s="4">
        <v>119.55541199999999</v>
      </c>
      <c r="D48" s="4">
        <v>119.97961500000001</v>
      </c>
      <c r="E48" s="4">
        <v>119.288613</v>
      </c>
      <c r="F48" s="4">
        <v>120.730572</v>
      </c>
      <c r="G48" s="4">
        <v>121.50800500000001</v>
      </c>
      <c r="H48" s="4">
        <v>122.860659</v>
      </c>
      <c r="I48" s="4">
        <v>122.569289</v>
      </c>
      <c r="J48" s="4">
        <v>123.367707</v>
      </c>
      <c r="K48" s="4">
        <v>123.678183</v>
      </c>
      <c r="L48" s="4">
        <v>124.14173299999999</v>
      </c>
      <c r="M48" s="4">
        <v>123.77861999999999</v>
      </c>
      <c r="N48" s="4">
        <v>123.29964699999999</v>
      </c>
      <c r="O48" s="4">
        <v>123.849007</v>
      </c>
      <c r="P48" s="4">
        <v>122.703024</v>
      </c>
      <c r="Q48" s="4">
        <v>120.989327</v>
      </c>
      <c r="R48" s="4">
        <v>121.713903</v>
      </c>
      <c r="S48" s="4">
        <v>122.78787</v>
      </c>
      <c r="T48" s="4">
        <v>124.728238</v>
      </c>
      <c r="U48" s="4">
        <v>125.748636</v>
      </c>
      <c r="V48" s="4">
        <v>126.527</v>
      </c>
      <c r="W48" s="4">
        <v>127.17400000000001</v>
      </c>
      <c r="X48" s="4">
        <v>129.14090400000001</v>
      </c>
      <c r="Y48" s="4">
        <v>130.24155999999999</v>
      </c>
      <c r="Z48" s="4">
        <v>131.18534099999999</v>
      </c>
      <c r="AA48" s="4"/>
      <c r="AB48" s="4"/>
      <c r="AC48" s="4"/>
      <c r="AD48" s="4"/>
      <c r="AE48" s="4"/>
      <c r="AF48" s="4"/>
      <c r="AG48" s="4"/>
      <c r="AH48" s="4"/>
      <c r="AI48" s="4"/>
      <c r="AJ48" s="4"/>
    </row>
    <row r="49" spans="1:36" s="3" customFormat="1" x14ac:dyDescent="0.15">
      <c r="A49" s="3" t="s">
        <v>91</v>
      </c>
      <c r="B49" s="3" t="s">
        <v>92</v>
      </c>
      <c r="C49" s="4">
        <v>101.52079499999999</v>
      </c>
      <c r="D49" s="4">
        <v>102.41976200000001</v>
      </c>
      <c r="E49" s="4">
        <v>103.10360799999999</v>
      </c>
      <c r="F49" s="4">
        <v>104.784935</v>
      </c>
      <c r="G49" s="4">
        <v>106.312173</v>
      </c>
      <c r="H49" s="4">
        <v>108.557355</v>
      </c>
      <c r="I49" s="4">
        <v>110.962126</v>
      </c>
      <c r="J49" s="4">
        <v>114.426405</v>
      </c>
      <c r="K49" s="4">
        <v>116.85838199999999</v>
      </c>
      <c r="L49" s="4">
        <v>120.45981399999999</v>
      </c>
      <c r="M49" s="4">
        <v>122.96906</v>
      </c>
      <c r="N49" s="4">
        <v>124.835672</v>
      </c>
      <c r="O49" s="4">
        <v>127.505309</v>
      </c>
      <c r="P49" s="4">
        <v>130.90560400000001</v>
      </c>
      <c r="Q49" s="4">
        <v>134.97143599999998</v>
      </c>
      <c r="R49" s="4">
        <v>138.17272</v>
      </c>
      <c r="S49" s="4">
        <v>142.438346</v>
      </c>
      <c r="T49" s="4">
        <v>145.777095</v>
      </c>
      <c r="U49" s="4">
        <v>149.84636300000003</v>
      </c>
      <c r="V49" s="4">
        <v>153.63800000000001</v>
      </c>
      <c r="W49" s="4">
        <v>157.536</v>
      </c>
      <c r="X49" s="4">
        <v>162.170029</v>
      </c>
      <c r="Y49" s="4">
        <v>165.337817</v>
      </c>
      <c r="Z49" s="4">
        <v>167.529338</v>
      </c>
      <c r="AA49" s="4"/>
      <c r="AB49" s="4"/>
      <c r="AC49" s="4"/>
      <c r="AD49" s="4"/>
      <c r="AE49" s="4"/>
      <c r="AF49" s="4"/>
      <c r="AG49" s="4"/>
      <c r="AH49" s="4"/>
      <c r="AI49" s="4"/>
      <c r="AJ49" s="4"/>
    </row>
    <row r="50" spans="1:36" s="3" customFormat="1" x14ac:dyDescent="0.15">
      <c r="A50" s="3" t="s">
        <v>93</v>
      </c>
      <c r="B50" s="3" t="s">
        <v>94</v>
      </c>
      <c r="C50" s="4">
        <v>50.372972000000004</v>
      </c>
      <c r="D50" s="4">
        <v>52.589762</v>
      </c>
      <c r="E50" s="4">
        <v>52.773188000000005</v>
      </c>
      <c r="F50" s="4">
        <v>53.986213999999997</v>
      </c>
      <c r="G50" s="4">
        <v>55.279243000000001</v>
      </c>
      <c r="H50" s="4">
        <v>56.333107000000005</v>
      </c>
      <c r="I50" s="4">
        <v>57.774231</v>
      </c>
      <c r="J50" s="4">
        <v>60.878927000000004</v>
      </c>
      <c r="K50" s="4">
        <v>60.869319000000004</v>
      </c>
      <c r="L50" s="4">
        <v>62.356101000000002</v>
      </c>
      <c r="M50" s="4">
        <v>63.571973</v>
      </c>
      <c r="N50" s="4">
        <v>66.791980999999993</v>
      </c>
      <c r="O50" s="4">
        <v>68.796521999999996</v>
      </c>
      <c r="P50" s="4">
        <v>69.917987999999994</v>
      </c>
      <c r="Q50" s="4">
        <v>71.320762999999999</v>
      </c>
      <c r="R50" s="4">
        <v>72.776689000000005</v>
      </c>
      <c r="S50" s="4">
        <v>74.382765000000006</v>
      </c>
      <c r="T50" s="4">
        <v>75.517895999999993</v>
      </c>
      <c r="U50" s="4">
        <v>76.563729999999993</v>
      </c>
      <c r="V50" s="4">
        <v>77.64</v>
      </c>
      <c r="W50" s="4">
        <v>78.23</v>
      </c>
      <c r="X50" s="4">
        <v>78.679365000000004</v>
      </c>
      <c r="Y50" s="4">
        <v>79.332374999999999</v>
      </c>
      <c r="Z50" s="4">
        <v>79.796119000000004</v>
      </c>
      <c r="AA50" s="4"/>
      <c r="AB50" s="4"/>
      <c r="AC50" s="4"/>
      <c r="AD50" s="4"/>
      <c r="AE50" s="4"/>
      <c r="AF50" s="4"/>
      <c r="AG50" s="4"/>
      <c r="AH50" s="4"/>
      <c r="AI50" s="4"/>
      <c r="AJ50" s="4"/>
    </row>
    <row r="51" spans="1:36"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s="3" customFormat="1" x14ac:dyDescent="0.15">
      <c r="A53" s="3" t="s">
        <v>99</v>
      </c>
      <c r="B53" s="3" t="s">
        <v>100</v>
      </c>
      <c r="C53" s="4">
        <v>2677.2819369999997</v>
      </c>
      <c r="D53" s="4">
        <v>2716.9389389999997</v>
      </c>
      <c r="E53" s="4">
        <v>2799.392922</v>
      </c>
      <c r="F53" s="4">
        <v>2923.088874</v>
      </c>
      <c r="G53" s="4">
        <v>3055.8409630000001</v>
      </c>
      <c r="H53" s="4">
        <v>3229.9429700000001</v>
      </c>
      <c r="I53" s="4">
        <v>3317.9991490000002</v>
      </c>
      <c r="J53" s="4">
        <v>3346.6670370000002</v>
      </c>
      <c r="K53" s="4">
        <v>3358.1892670000002</v>
      </c>
      <c r="L53" s="4">
        <v>3459.3481310000002</v>
      </c>
      <c r="M53" s="4">
        <v>3535.2738330000002</v>
      </c>
      <c r="N53" s="4">
        <v>3644.2028890000001</v>
      </c>
      <c r="O53" s="4">
        <v>3754.9457379999999</v>
      </c>
      <c r="P53" s="4">
        <v>3757.3947920000001</v>
      </c>
      <c r="Q53" s="4">
        <v>3572.9485850000001</v>
      </c>
      <c r="R53" s="4">
        <v>3669.754238</v>
      </c>
      <c r="S53" s="4">
        <v>3744.4889090000001</v>
      </c>
      <c r="T53" s="4">
        <v>3746.7081710000002</v>
      </c>
      <c r="U53" s="4">
        <v>3757.9003010000001</v>
      </c>
      <c r="V53" s="4">
        <v>3803.842388</v>
      </c>
      <c r="W53" s="4">
        <v>3860.63</v>
      </c>
      <c r="X53" s="4">
        <v>3909.3175180000003</v>
      </c>
      <c r="Y53" s="4">
        <v>4022.4814569999999</v>
      </c>
      <c r="Z53" s="4">
        <v>4104.3111669999998</v>
      </c>
      <c r="AA53" s="4"/>
      <c r="AB53" s="4"/>
      <c r="AC53" s="4"/>
      <c r="AD53" s="4"/>
      <c r="AE53" s="4"/>
      <c r="AF53" s="4"/>
      <c r="AG53" s="4"/>
      <c r="AH53" s="4"/>
      <c r="AI53" s="4"/>
      <c r="AJ53" s="4"/>
    </row>
    <row r="54" spans="1:36"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s="3" customFormat="1" x14ac:dyDescent="0.1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showZeros="0" workbookViewId="0">
      <pane xSplit="2" ySplit="3" topLeftCell="V21" activePane="bottomRight" state="frozen"/>
      <selection pane="topRight" activeCell="T1" sqref="T1"/>
      <selection pane="bottomLeft" activeCell="A4" sqref="A4"/>
      <selection pane="bottomRight" activeCell="AB25" sqref="AB25"/>
    </sheetView>
  </sheetViews>
  <sheetFormatPr baseColWidth="10" defaultColWidth="10.6640625" defaultRowHeight="13" x14ac:dyDescent="0.15"/>
  <cols>
    <col min="1" max="1" width="10.6640625" customWidth="1"/>
    <col min="2" max="2" width="85.83203125" customWidth="1"/>
    <col min="27" max="27" width="19" customWidth="1"/>
  </cols>
  <sheetData>
    <row r="1" spans="1:32" x14ac:dyDescent="0.15">
      <c r="A1" s="1" t="s">
        <v>140</v>
      </c>
    </row>
    <row r="3" spans="1:32"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1">
        <v>2016</v>
      </c>
      <c r="Y3" s="1">
        <v>2017</v>
      </c>
      <c r="Z3" s="1">
        <v>2018</v>
      </c>
      <c r="AA3" s="1"/>
      <c r="AB3" s="1"/>
      <c r="AC3" s="1"/>
      <c r="AD3" s="1"/>
      <c r="AE3" s="1"/>
      <c r="AF3" s="1"/>
    </row>
    <row r="4" spans="1:32" s="3" customFormat="1" x14ac:dyDescent="0.15">
      <c r="A4" s="3" t="s">
        <v>1</v>
      </c>
      <c r="B4" s="3" t="s">
        <v>2</v>
      </c>
      <c r="C4" s="4">
        <f>'Va branche volume'!C4/heures!C4*1000</f>
        <v>9.5821552409805033</v>
      </c>
      <c r="D4" s="4">
        <f>'Va branche volume'!D4/heures!D4*1000</f>
        <v>10.428176675362502</v>
      </c>
      <c r="E4" s="4">
        <f>'Va branche volume'!E4/heures!E4*1000</f>
        <v>10.49774985897853</v>
      </c>
      <c r="F4" s="4">
        <f>'Va branche volume'!F4/heures!F4*1000</f>
        <v>11.136919260142333</v>
      </c>
      <c r="G4" s="4">
        <f>'Va branche volume'!G4/heures!G4*1000</f>
        <v>12.215385652680419</v>
      </c>
      <c r="H4" s="4">
        <f>'Va branche volume'!H4/heures!H4*1000</f>
        <v>11.891555360972937</v>
      </c>
      <c r="I4" s="4">
        <f>'Va branche volume'!I4/heures!I4*1000</f>
        <v>11.966831758517785</v>
      </c>
      <c r="J4" s="4">
        <f>'Va branche volume'!J4/heures!J4*1000</f>
        <v>13.51041687658609</v>
      </c>
      <c r="K4" s="4">
        <f>'Va branche volume'!K4/heures!K4*1000</f>
        <v>11.69209769014587</v>
      </c>
      <c r="L4" s="4">
        <f>'Va branche volume'!L4/heures!L4*1000</f>
        <v>14.333279530108932</v>
      </c>
      <c r="M4" s="4">
        <f>'Va branche volume'!M4/heures!M4*1000</f>
        <v>13.645070810271363</v>
      </c>
      <c r="N4" s="4">
        <f>'Va branche volume'!N4/heures!N4*1000</f>
        <v>13.862089545714964</v>
      </c>
      <c r="O4" s="4">
        <f>'Va branche volume'!O4/heures!O4*1000</f>
        <v>14.124567767490158</v>
      </c>
      <c r="P4" s="4">
        <f>'Va branche volume'!P4/heures!P4*1000</f>
        <v>15.571747746254928</v>
      </c>
      <c r="Q4" s="4">
        <f>'Va branche volume'!Q4/heures!Q4*1000</f>
        <v>16.839687029534662</v>
      </c>
      <c r="R4" s="4">
        <f>'Va branche volume'!R4/heures!R4*1000</f>
        <v>16.546936245684293</v>
      </c>
      <c r="S4" s="4">
        <f>'Va branche volume'!S4/heures!S4*1000</f>
        <v>17.626969292727438</v>
      </c>
      <c r="T4" s="4">
        <f>'Va branche volume'!T4/heures!T4*1000</f>
        <v>16.31122694769131</v>
      </c>
      <c r="U4" s="4">
        <f>'Va branche volume'!U4/heures!U4*1000</f>
        <v>16.250123799431343</v>
      </c>
      <c r="V4" s="4">
        <f>'Va branche volume'!V4/heures!V4*1000</f>
        <v>19.046083825528079</v>
      </c>
      <c r="W4" s="4">
        <f>'Va branche volume'!W4/heures!W4*1000</f>
        <v>19.436309601513432</v>
      </c>
      <c r="X4" s="4">
        <f>'Va branche volume'!X4/heures!X4*1000</f>
        <v>17.131818250107454</v>
      </c>
      <c r="Y4" s="4">
        <f>'Va branche volume'!Y4/heures!Y4*1000</f>
        <v>19.067979456877847</v>
      </c>
      <c r="Z4" s="4">
        <f>'Va branche volume'!Z4/heures!Z4*1000</f>
        <v>19.450817983054144</v>
      </c>
      <c r="AA4" s="4"/>
      <c r="AB4" s="4"/>
      <c r="AC4" s="4"/>
      <c r="AD4" s="4"/>
      <c r="AE4" s="4"/>
      <c r="AF4" s="4"/>
    </row>
    <row r="5" spans="1:32" s="3" customFormat="1" x14ac:dyDescent="0.15">
      <c r="A5" s="3" t="s">
        <v>3</v>
      </c>
      <c r="B5" s="3" t="s">
        <v>4</v>
      </c>
      <c r="C5" s="4">
        <f>'Va branche volume'!C5/heures!C5*1000</f>
        <v>33.974478875160933</v>
      </c>
      <c r="D5" s="4">
        <f>'Va branche volume'!D5/heures!D5*1000</f>
        <v>34.797668388948026</v>
      </c>
      <c r="E5" s="4">
        <f>'Va branche volume'!E5/heures!E5*1000</f>
        <v>36.152003555039471</v>
      </c>
      <c r="F5" s="4">
        <f>'Va branche volume'!F5/heures!F5*1000</f>
        <v>38.408259207522654</v>
      </c>
      <c r="G5" s="4">
        <f>'Va branche volume'!G5/heures!G5*1000</f>
        <v>40.242120685176474</v>
      </c>
      <c r="H5" s="4">
        <f>'Va branche volume'!H5/heures!H5*1000</f>
        <v>42.438711789080578</v>
      </c>
      <c r="I5" s="4">
        <f>'Va branche volume'!I5/heures!I5*1000</f>
        <v>43.678583224566857</v>
      </c>
      <c r="J5" s="4">
        <f>'Va branche volume'!J5/heures!J5*1000</f>
        <v>45.452431956105173</v>
      </c>
      <c r="K5" s="4">
        <f>'Va branche volume'!K5/heures!K5*1000</f>
        <v>47.062218519308765</v>
      </c>
      <c r="L5" s="4">
        <f>'Va branche volume'!L5/heures!L5*1000</f>
        <v>48.893069622640979</v>
      </c>
      <c r="M5" s="4">
        <f>'Va branche volume'!M5/heures!M5*1000</f>
        <v>50.170135580435485</v>
      </c>
      <c r="N5" s="4">
        <f>'Va branche volume'!N5/heures!N5*1000</f>
        <v>52.462615123785575</v>
      </c>
      <c r="O5" s="4">
        <f>'Va branche volume'!O5/heures!O5*1000</f>
        <v>53.39583480464907</v>
      </c>
      <c r="P5" s="4">
        <f>'Va branche volume'!P5/heures!P5*1000</f>
        <v>51.935551236532824</v>
      </c>
      <c r="Q5" s="4">
        <f>'Va branche volume'!Q5/heures!Q5*1000</f>
        <v>52.136823393408164</v>
      </c>
      <c r="R5" s="4">
        <f>'Va branche volume'!R5/heures!R5*1000</f>
        <v>54.230109948385653</v>
      </c>
      <c r="S5" s="4">
        <f>'Va branche volume'!S5/heures!S5*1000</f>
        <v>55.672011441225706</v>
      </c>
      <c r="T5" s="4">
        <f>'Va branche volume'!T5/heures!T5*1000</f>
        <v>56.530245650619761</v>
      </c>
      <c r="U5" s="4">
        <f>'Va branche volume'!U5/heures!U5*1000</f>
        <v>58.025826617604771</v>
      </c>
      <c r="V5" s="4">
        <f>'Va branche volume'!V5/heures!V5*1000</f>
        <v>58.601448502341555</v>
      </c>
      <c r="W5" s="4">
        <f>'Va branche volume'!W5/heures!W5*1000</f>
        <v>59.502407701508091</v>
      </c>
      <c r="X5" s="4">
        <f>'Va branche volume'!X5/heures!X5*1000</f>
        <v>59.94684666006264</v>
      </c>
      <c r="Y5" s="4">
        <f>'Va branche volume'!Y5/heures!Y5*1000</f>
        <v>61.502209347525415</v>
      </c>
      <c r="Z5" s="4">
        <f>'Va branche volume'!Z5/heures!Z5*1000</f>
        <v>61.962833427665323</v>
      </c>
      <c r="AA5" s="4"/>
      <c r="AB5" s="4"/>
      <c r="AC5" s="4"/>
      <c r="AD5" s="4"/>
      <c r="AE5" s="4"/>
      <c r="AF5" s="4"/>
    </row>
    <row r="6" spans="1:32" s="3" customFormat="1" x14ac:dyDescent="0.15">
      <c r="A6" s="3" t="s">
        <v>5</v>
      </c>
      <c r="B6" s="3" t="s">
        <v>6</v>
      </c>
      <c r="C6" s="4">
        <f>'Va branche volume'!C6/heures!C6*1000</f>
        <v>100.84112443693209</v>
      </c>
      <c r="D6" s="4">
        <f>'Va branche volume'!D6/heures!D6*1000</f>
        <v>104.46084425002758</v>
      </c>
      <c r="E6" s="4">
        <f>'Va branche volume'!E6/heures!E6*1000</f>
        <v>100.27507946469549</v>
      </c>
      <c r="F6" s="4">
        <f>'Va branche volume'!F6/heures!F6*1000</f>
        <v>110.66166862875355</v>
      </c>
      <c r="G6" s="4">
        <f>'Va branche volume'!G6/heures!G6*1000</f>
        <v>114.35973657776796</v>
      </c>
      <c r="H6" s="4">
        <f>'Va branche volume'!H6/heures!H6*1000</f>
        <v>116.28699959681269</v>
      </c>
      <c r="I6" s="4">
        <f>'Va branche volume'!I6/heures!I6*1000</f>
        <v>122.18003710198667</v>
      </c>
      <c r="J6" s="4">
        <f>'Va branche volume'!J6/heures!J6*1000</f>
        <v>133.17487106563738</v>
      </c>
      <c r="K6" s="4">
        <f>'Va branche volume'!K6/heures!K6*1000</f>
        <v>134.36274313364564</v>
      </c>
      <c r="L6" s="4">
        <f>'Va branche volume'!L6/heures!L6*1000</f>
        <v>134.88404965690378</v>
      </c>
      <c r="M6" s="4">
        <f>'Va branche volume'!M6/heures!M6*1000</f>
        <v>128.31244600387572</v>
      </c>
      <c r="N6" s="4">
        <f>'Va branche volume'!N6/heures!N6*1000</f>
        <v>126.50954708774442</v>
      </c>
      <c r="O6" s="4">
        <f>'Va branche volume'!O6/heures!O6*1000</f>
        <v>125.1411961912867</v>
      </c>
      <c r="P6" s="4">
        <f>'Va branche volume'!P6/heures!P6*1000</f>
        <v>121.15839508877707</v>
      </c>
      <c r="Q6" s="4">
        <f>'Va branche volume'!Q6/heures!Q6*1000</f>
        <v>111.16759687566318</v>
      </c>
      <c r="R6" s="4">
        <f>'Va branche volume'!R6/heures!R6*1000</f>
        <v>105.75428982242731</v>
      </c>
      <c r="S6" s="4">
        <f>'Va branche volume'!S6/heures!S6*1000</f>
        <v>102.3801507145014</v>
      </c>
      <c r="T6" s="4">
        <f>'Va branche volume'!T6/heures!T6*1000</f>
        <v>106.37801087783589</v>
      </c>
      <c r="U6" s="4">
        <f>'Va branche volume'!U6/heures!U6*1000</f>
        <v>111.31436606758888</v>
      </c>
      <c r="V6" s="4">
        <f>'Va branche volume'!V6/heures!V6*1000</f>
        <v>106.58600597788013</v>
      </c>
      <c r="W6" s="4">
        <f>'Va branche volume'!W6/heures!W6*1000</f>
        <v>105.02190324753705</v>
      </c>
      <c r="X6" s="4">
        <f>'Va branche volume'!X6/heures!X6*1000</f>
        <v>102.78445725434551</v>
      </c>
      <c r="Y6" s="4">
        <f>'Va branche volume'!Y6/heures!Y6*1000</f>
        <v>103.26296146103959</v>
      </c>
      <c r="Z6" s="4">
        <f>'Va branche volume'!Z6/heures!Z6*1000</f>
        <v>104.28078018808242</v>
      </c>
      <c r="AA6" s="4"/>
      <c r="AB6" s="4"/>
      <c r="AC6" s="4"/>
      <c r="AD6" s="4"/>
      <c r="AE6" s="4"/>
      <c r="AF6" s="4"/>
    </row>
    <row r="7" spans="1:32" s="3" customFormat="1" x14ac:dyDescent="0.15">
      <c r="A7" s="3" t="s">
        <v>7</v>
      </c>
      <c r="B7" s="3" t="s">
        <v>8</v>
      </c>
      <c r="C7" s="4">
        <f>'Va branche volume'!C7/heures!C7*1000</f>
        <v>98.809037634912187</v>
      </c>
      <c r="D7" s="4">
        <f>'Va branche volume'!D7/heures!D7*1000</f>
        <v>101.68253662350864</v>
      </c>
      <c r="E7" s="4">
        <f>'Va branche volume'!E7/heures!E7*1000</f>
        <v>112.3025412138134</v>
      </c>
      <c r="F7" s="4">
        <f>'Va branche volume'!F7/heures!F7*1000</f>
        <v>116.67065450903695</v>
      </c>
      <c r="G7" s="4">
        <f>'Va branche volume'!G7/heures!G7*1000</f>
        <v>127.89860129420464</v>
      </c>
      <c r="H7" s="4">
        <f>'Va branche volume'!H7/heures!H7*1000</f>
        <v>109.29359778194107</v>
      </c>
      <c r="I7" s="4">
        <f>'Va branche volume'!I7/heures!I7*1000</f>
        <v>128.48091746313145</v>
      </c>
      <c r="J7" s="4">
        <f>'Va branche volume'!J7/heures!J7*1000</f>
        <v>125.51333594518927</v>
      </c>
      <c r="K7" s="4">
        <f>'Va branche volume'!K7/heures!K7*1000</f>
        <v>111.01812408921266</v>
      </c>
      <c r="L7" s="4">
        <f>'Va branche volume'!L7/heures!L7*1000</f>
        <v>101.97652555424659</v>
      </c>
      <c r="M7" s="4">
        <f>'Va branche volume'!M7/heures!M7*1000</f>
        <v>94.388966155445956</v>
      </c>
      <c r="N7" s="4">
        <f>'Va branche volume'!N7/heures!N7*1000</f>
        <v>101.22599197653049</v>
      </c>
      <c r="O7" s="4">
        <f>'Va branche volume'!O7/heures!O7*1000</f>
        <v>101.72214278122199</v>
      </c>
      <c r="P7" s="4">
        <f>'Va branche volume'!P7/heures!P7*1000</f>
        <v>90.811342497852706</v>
      </c>
      <c r="Q7" s="4">
        <f>'Va branche volume'!Q7/heures!Q7*1000</f>
        <v>85.210529054207612</v>
      </c>
      <c r="R7" s="4">
        <f>'Va branche volume'!R7/heures!R7*1000</f>
        <v>84.529946320670419</v>
      </c>
      <c r="S7" s="4">
        <f>'Va branche volume'!S7/heures!S7*1000</f>
        <v>86.755374829448158</v>
      </c>
      <c r="T7" s="4">
        <f>'Va branche volume'!T7/heures!T7*1000</f>
        <v>81.054537036972675</v>
      </c>
      <c r="U7" s="4">
        <f>'Va branche volume'!U7/heures!U7*1000</f>
        <v>76.70579404030822</v>
      </c>
      <c r="V7" s="4">
        <f>'Va branche volume'!V7/heures!V7*1000</f>
        <v>77.540431832888217</v>
      </c>
      <c r="W7" s="4">
        <f>'Va branche volume'!W7/heures!W7*1000</f>
        <v>77.821590432552568</v>
      </c>
      <c r="X7" s="4">
        <f>'Va branche volume'!X7/heures!X7*1000</f>
        <v>79.552161960139912</v>
      </c>
      <c r="Y7" s="4">
        <f>'Va branche volume'!Y7/heures!Y7*1000</f>
        <v>84.201470173794021</v>
      </c>
      <c r="Z7" s="4" t="e">
        <f>'Va branche volume'!Z7/heures!Z7*1000</f>
        <v>#VALUE!</v>
      </c>
      <c r="AA7" s="4"/>
      <c r="AB7" s="4"/>
      <c r="AC7" s="4"/>
      <c r="AD7" s="4"/>
      <c r="AE7" s="4"/>
      <c r="AF7" s="4"/>
    </row>
    <row r="8" spans="1:32" s="3" customFormat="1" x14ac:dyDescent="0.15">
      <c r="A8" s="3" t="s">
        <v>9</v>
      </c>
      <c r="B8" s="3" t="s">
        <v>10</v>
      </c>
      <c r="C8" s="4">
        <f>'Va branche volume'!C8/heures!C8*1000</f>
        <v>132.49598966620343</v>
      </c>
      <c r="D8" s="4">
        <f>'Va branche volume'!D8/heures!D8*1000</f>
        <v>138.61271609011794</v>
      </c>
      <c r="E8" s="4">
        <f>'Va branche volume'!E8/heures!E8*1000</f>
        <v>134.16555607817384</v>
      </c>
      <c r="F8" s="4">
        <f>'Va branche volume'!F8/heures!F8*1000</f>
        <v>158.04608995556654</v>
      </c>
      <c r="G8" s="4">
        <f>'Va branche volume'!G8/heures!G8*1000</f>
        <v>166.55681782826346</v>
      </c>
      <c r="H8" s="4">
        <f>'Va branche volume'!H8/heures!H8*1000</f>
        <v>173.2284399900762</v>
      </c>
      <c r="I8" s="4">
        <f>'Va branche volume'!I8/heures!I8*1000</f>
        <v>182.36370218432776</v>
      </c>
      <c r="J8" s="4">
        <f>'Va branche volume'!J8/heures!J8*1000</f>
        <v>208.84120281126013</v>
      </c>
      <c r="K8" s="4">
        <f>'Va branche volume'!K8/heures!K8*1000</f>
        <v>214.35859714492668</v>
      </c>
      <c r="L8" s="4">
        <f>'Va branche volume'!L8/heures!L8*1000</f>
        <v>223.10065139403028</v>
      </c>
      <c r="M8" s="4">
        <f>'Va branche volume'!M8/heures!M8*1000</f>
        <v>215.01781991532849</v>
      </c>
      <c r="N8" s="4">
        <f>'Va branche volume'!N8/heures!N8*1000</f>
        <v>211.40782883844074</v>
      </c>
      <c r="O8" s="4">
        <f>'Va branche volume'!O8/heures!O8*1000</f>
        <v>212.79964612442808</v>
      </c>
      <c r="P8" s="4">
        <f>'Va branche volume'!P8/heures!P8*1000</f>
        <v>203.40218317752601</v>
      </c>
      <c r="Q8" s="4">
        <f>'Va branche volume'!Q8/heures!Q8*1000</f>
        <v>171.28826301744814</v>
      </c>
      <c r="R8" s="4">
        <f>'Va branche volume'!R8/heures!R8*1000</f>
        <v>162.36970044687305</v>
      </c>
      <c r="S8" s="4">
        <f>'Va branche volume'!S8/heures!S8*1000</f>
        <v>154.71422313214865</v>
      </c>
      <c r="T8" s="4">
        <f>'Va branche volume'!T8/heures!T8*1000</f>
        <v>167.90323193267335</v>
      </c>
      <c r="U8" s="4">
        <f>'Va branche volume'!U8/heures!U8*1000</f>
        <v>180.7502308909913</v>
      </c>
      <c r="V8" s="4">
        <f>'Va branche volume'!V8/heures!V8*1000</f>
        <v>171.48411054341116</v>
      </c>
      <c r="W8" s="4">
        <f>'Va branche volume'!W8/heures!W8*1000</f>
        <v>170.3984524080949</v>
      </c>
      <c r="X8" s="4">
        <f>'Va branche volume'!X8/heures!X8*1000</f>
        <v>165.18647877126352</v>
      </c>
      <c r="Y8" s="4">
        <f>'Va branche volume'!Y8/heures!Y8*1000</f>
        <v>167.69847596258626</v>
      </c>
      <c r="Z8" s="4" t="e">
        <f>'Va branche volume'!Z8/heures!Z8*1000</f>
        <v>#VALUE!</v>
      </c>
      <c r="AA8" s="4"/>
      <c r="AB8" s="4"/>
      <c r="AC8" s="4"/>
      <c r="AD8" s="4"/>
      <c r="AE8" s="4"/>
      <c r="AF8" s="4"/>
    </row>
    <row r="9" spans="1:32" s="3" customFormat="1" x14ac:dyDescent="0.15">
      <c r="A9" s="3" t="s">
        <v>11</v>
      </c>
      <c r="B9" s="3" t="s">
        <v>12</v>
      </c>
      <c r="C9" s="4">
        <f>'Va branche volume'!C9/heures!C9*1000</f>
        <v>64.250318141868561</v>
      </c>
      <c r="D9" s="4">
        <f>'Va branche volume'!D9/heures!D9*1000</f>
        <v>65.355984180411426</v>
      </c>
      <c r="E9" s="4">
        <f>'Va branche volume'!E9/heures!E9*1000</f>
        <v>61.626910457196367</v>
      </c>
      <c r="F9" s="4">
        <f>'Va branche volume'!F9/heures!F9*1000</f>
        <v>62.316204642931666</v>
      </c>
      <c r="G9" s="4">
        <f>'Va branche volume'!G9/heures!G9*1000</f>
        <v>62.12672182471843</v>
      </c>
      <c r="H9" s="4">
        <f>'Va branche volume'!H9/heures!H9*1000</f>
        <v>63.138497656440762</v>
      </c>
      <c r="I9" s="4">
        <f>'Va branche volume'!I9/heures!I9*1000</f>
        <v>64.027008215202187</v>
      </c>
      <c r="J9" s="4">
        <f>'Va branche volume'!J9/heures!J9*1000</f>
        <v>66.111679765908448</v>
      </c>
      <c r="K9" s="4">
        <f>'Va branche volume'!K9/heures!K9*1000</f>
        <v>69.893948259173584</v>
      </c>
      <c r="L9" s="4">
        <f>'Va branche volume'!L9/heures!L9*1000</f>
        <v>65.504635874148846</v>
      </c>
      <c r="M9" s="4">
        <f>'Va branche volume'!M9/heures!M9*1000</f>
        <v>63.188701239981995</v>
      </c>
      <c r="N9" s="4">
        <f>'Va branche volume'!N9/heures!N9*1000</f>
        <v>63.983861545097803</v>
      </c>
      <c r="O9" s="4">
        <f>'Va branche volume'!O9/heures!O9*1000</f>
        <v>62.379489657013941</v>
      </c>
      <c r="P9" s="4">
        <f>'Va branche volume'!P9/heures!P9*1000</f>
        <v>63.028934832321831</v>
      </c>
      <c r="Q9" s="4">
        <f>'Va branche volume'!Q9/heures!Q9*1000</f>
        <v>64.82383192611573</v>
      </c>
      <c r="R9" s="4">
        <f>'Va branche volume'!R9/heures!R9*1000</f>
        <v>63.028577016653514</v>
      </c>
      <c r="S9" s="4">
        <f>'Va branche volume'!S9/heures!S9*1000</f>
        <v>62.075679038732751</v>
      </c>
      <c r="T9" s="4">
        <f>'Va branche volume'!T9/heures!T9*1000</f>
        <v>59.51296718300722</v>
      </c>
      <c r="U9" s="4">
        <f>'Va branche volume'!U9/heures!U9*1000</f>
        <v>59.515993252329487</v>
      </c>
      <c r="V9" s="4">
        <f>'Va branche volume'!V9/heures!V9*1000</f>
        <v>57.41281969315456</v>
      </c>
      <c r="W9" s="4">
        <f>'Va branche volume'!W9/heures!W9*1000</f>
        <v>54.759405240112017</v>
      </c>
      <c r="X9" s="4">
        <f>'Va branche volume'!X9/heures!X9*1000</f>
        <v>54.008386241262421</v>
      </c>
      <c r="Y9" s="4">
        <f>'Va branche volume'!Y9/heures!Y9*1000</f>
        <v>55.217267844823333</v>
      </c>
      <c r="Z9" s="4" t="e">
        <f>'Va branche volume'!Z9/heures!Z9*1000</f>
        <v>#VALUE!</v>
      </c>
      <c r="AA9" s="4"/>
      <c r="AB9" s="4"/>
      <c r="AC9" s="4"/>
      <c r="AD9" s="4"/>
      <c r="AE9" s="4"/>
      <c r="AF9" s="4"/>
    </row>
    <row r="10" spans="1:32" s="3" customFormat="1" x14ac:dyDescent="0.15">
      <c r="A10" s="3" t="s">
        <v>13</v>
      </c>
      <c r="B10" s="3" t="s">
        <v>14</v>
      </c>
      <c r="C10" s="4">
        <f>'Va branche volume'!C10/heures!C10*1000</f>
        <v>37.145078740916951</v>
      </c>
      <c r="D10" s="4">
        <f>'Va branche volume'!D10/heures!D10*1000</f>
        <v>36.718846316030728</v>
      </c>
      <c r="E10" s="4">
        <f>'Va branche volume'!E10/heures!E10*1000</f>
        <v>36.110191571804826</v>
      </c>
      <c r="F10" s="4">
        <f>'Va branche volume'!F10/heures!F10*1000</f>
        <v>38.027719568984409</v>
      </c>
      <c r="G10" s="4">
        <f>'Va branche volume'!G10/heures!G10*1000</f>
        <v>37.525852965333343</v>
      </c>
      <c r="H10" s="4">
        <f>'Va branche volume'!H10/heures!H10*1000</f>
        <v>38.228114203062468</v>
      </c>
      <c r="I10" s="4">
        <f>'Va branche volume'!I10/heures!I10*1000</f>
        <v>37.433014286195082</v>
      </c>
      <c r="J10" s="4">
        <f>'Va branche volume'!J10/heures!J10*1000</f>
        <v>38.451098991120652</v>
      </c>
      <c r="K10" s="4">
        <f>'Va branche volume'!K10/heures!K10*1000</f>
        <v>39.897940014606746</v>
      </c>
      <c r="L10" s="4">
        <f>'Va branche volume'!L10/heures!L10*1000</f>
        <v>41.825396588540421</v>
      </c>
      <c r="M10" s="4">
        <f>'Va branche volume'!M10/heures!M10*1000</f>
        <v>42.535472533459526</v>
      </c>
      <c r="N10" s="4">
        <f>'Va branche volume'!N10/heures!N10*1000</f>
        <v>42.740208057361045</v>
      </c>
      <c r="O10" s="4">
        <f>'Va branche volume'!O10/heures!O10*1000</f>
        <v>43.379700395283891</v>
      </c>
      <c r="P10" s="4">
        <f>'Va branche volume'!P10/heures!P10*1000</f>
        <v>39.544469492707172</v>
      </c>
      <c r="Q10" s="4">
        <f>'Va branche volume'!Q10/heures!Q10*1000</f>
        <v>41.394236537157774</v>
      </c>
      <c r="R10" s="4">
        <f>'Va branche volume'!R10/heures!R10*1000</f>
        <v>43.300138485732056</v>
      </c>
      <c r="S10" s="4">
        <f>'Va branche volume'!S10/heures!S10*1000</f>
        <v>43.841730063246601</v>
      </c>
      <c r="T10" s="4">
        <f>'Va branche volume'!T10/heures!T10*1000</f>
        <v>43.04014985042226</v>
      </c>
      <c r="U10" s="4">
        <f>'Va branche volume'!U10/heures!U10*1000</f>
        <v>42.980769360041087</v>
      </c>
      <c r="V10" s="4">
        <f>'Va branche volume'!V10/heures!V10*1000</f>
        <v>42.662283324405017</v>
      </c>
      <c r="W10" s="4">
        <f>'Va branche volume'!W10/heures!W10*1000</f>
        <v>44.567382972437713</v>
      </c>
      <c r="X10" s="4">
        <f>'Va branche volume'!X10/heures!X10*1000</f>
        <v>44.973233080031811</v>
      </c>
      <c r="Y10" s="4">
        <f>'Va branche volume'!Y10/heures!Y10*1000</f>
        <v>45.684592955625746</v>
      </c>
      <c r="Z10" s="4">
        <f>'Va branche volume'!Z10/heures!Z10*1000</f>
        <v>45.331021232024128</v>
      </c>
      <c r="AA10" s="4"/>
      <c r="AB10" s="4"/>
      <c r="AC10" s="4"/>
      <c r="AD10" s="4"/>
      <c r="AE10" s="4"/>
      <c r="AF10" s="4"/>
    </row>
    <row r="11" spans="1:32" s="3" customFormat="1" x14ac:dyDescent="0.15">
      <c r="A11" s="3" t="s">
        <v>15</v>
      </c>
      <c r="B11" s="3" t="s">
        <v>16</v>
      </c>
      <c r="C11" s="4">
        <f>'Va branche volume'!C11/heures!C11*1000</f>
        <v>129.13028130266773</v>
      </c>
      <c r="D11" s="4">
        <f>'Va branche volume'!D11/heures!D11*1000</f>
        <v>141.77747724389749</v>
      </c>
      <c r="E11" s="4">
        <f>'Va branche volume'!E11/heures!E11*1000</f>
        <v>129.33857285688333</v>
      </c>
      <c r="F11" s="4">
        <f>'Va branche volume'!F11/heures!F11*1000</f>
        <v>141.15841935783953</v>
      </c>
      <c r="G11" s="4">
        <f>'Va branche volume'!G11/heures!G11*1000</f>
        <v>150.25768253529739</v>
      </c>
      <c r="H11" s="4">
        <f>'Va branche volume'!H11/heures!H11*1000</f>
        <v>145.73221330138668</v>
      </c>
      <c r="I11" s="4">
        <f>'Va branche volume'!I11/heures!I11*1000</f>
        <v>201.7318953644656</v>
      </c>
      <c r="J11" s="4">
        <f>'Va branche volume'!J11/heures!J11*1000</f>
        <v>294.27108188611288</v>
      </c>
      <c r="K11" s="4">
        <f>'Va branche volume'!K11/heures!K11*1000</f>
        <v>216.18899710435497</v>
      </c>
      <c r="L11" s="4">
        <f>'Va branche volume'!L11/heures!L11*1000</f>
        <v>182.07205256785491</v>
      </c>
      <c r="M11" s="4">
        <f>'Va branche volume'!M11/heures!M11*1000</f>
        <v>187.39098134485545</v>
      </c>
      <c r="N11" s="4">
        <f>'Va branche volume'!N11/heures!N11*1000</f>
        <v>243.13968959414581</v>
      </c>
      <c r="O11" s="4">
        <f>'Va branche volume'!O11/heures!O11*1000</f>
        <v>241.38307316960726</v>
      </c>
      <c r="P11" s="4">
        <f>'Va branche volume'!P11/heures!P11*1000</f>
        <v>144.31879412134987</v>
      </c>
      <c r="Q11" s="4">
        <f>'Va branche volume'!Q11/heures!Q11*1000</f>
        <v>115.17862932240658</v>
      </c>
      <c r="R11" s="4">
        <f>'Va branche volume'!R11/heures!R11*1000</f>
        <v>98.168977087022967</v>
      </c>
      <c r="S11" s="4">
        <f>'Va branche volume'!S11/heures!S11*1000</f>
        <v>97.231579697660763</v>
      </c>
      <c r="T11" s="4">
        <f>'Va branche volume'!T11/heures!T11*1000</f>
        <v>82.719423748757094</v>
      </c>
      <c r="U11" s="4">
        <f>'Va branche volume'!U11/heures!U11*1000</f>
        <v>80.452763920525101</v>
      </c>
      <c r="V11" s="4">
        <f>'Va branche volume'!V11/heures!V11*1000</f>
        <v>165.62827661505088</v>
      </c>
      <c r="W11" s="4">
        <f>'Va branche volume'!W11/heures!W11*1000</f>
        <v>180.04970594086615</v>
      </c>
      <c r="X11" s="4">
        <f>'Va branche volume'!X11/heures!X11*1000</f>
        <v>200.24376398251226</v>
      </c>
      <c r="Y11" s="4">
        <f>'Va branche volume'!Y11/heures!Y11*1000</f>
        <v>183.25076841115862</v>
      </c>
      <c r="Z11" s="4">
        <f>'Va branche volume'!Z11/heures!Z11*1000</f>
        <v>186.66881331252216</v>
      </c>
      <c r="AA11" s="4"/>
      <c r="AB11" s="4"/>
      <c r="AC11" s="4"/>
      <c r="AD11" s="4"/>
      <c r="AE11" s="4"/>
      <c r="AF11" s="4"/>
    </row>
    <row r="12" spans="1:32" s="3" customFormat="1" x14ac:dyDescent="0.15">
      <c r="A12" s="3" t="s">
        <v>17</v>
      </c>
      <c r="B12" s="3" t="s">
        <v>18</v>
      </c>
      <c r="C12" s="4">
        <f>'Va branche volume'!C12/heures!C12*1000</f>
        <v>21.672107903677002</v>
      </c>
      <c r="D12" s="4">
        <f>'Va branche volume'!D12/heures!D12*1000</f>
        <v>22.413384715062801</v>
      </c>
      <c r="E12" s="4">
        <f>'Va branche volume'!E12/heures!E12*1000</f>
        <v>24.297783155902675</v>
      </c>
      <c r="F12" s="4">
        <f>'Va branche volume'!F12/heures!F12*1000</f>
        <v>26.046038466673377</v>
      </c>
      <c r="G12" s="4">
        <f>'Va branche volume'!G12/heures!G12*1000</f>
        <v>28.329602140019066</v>
      </c>
      <c r="H12" s="4">
        <f>'Va branche volume'!H12/heures!H12*1000</f>
        <v>31.102624089121594</v>
      </c>
      <c r="I12" s="4">
        <f>'Va branche volume'!I12/heures!I12*1000</f>
        <v>31.83890048357673</v>
      </c>
      <c r="J12" s="4">
        <f>'Va branche volume'!J12/heures!J12*1000</f>
        <v>33.944259807605924</v>
      </c>
      <c r="K12" s="4">
        <f>'Va branche volume'!K12/heures!K12*1000</f>
        <v>35.265772701141195</v>
      </c>
      <c r="L12" s="4">
        <f>'Va branche volume'!L12/heures!L12*1000</f>
        <v>39.280840644692525</v>
      </c>
      <c r="M12" s="4">
        <f>'Va branche volume'!M12/heures!M12*1000</f>
        <v>41.074911835249019</v>
      </c>
      <c r="N12" s="4">
        <f>'Va branche volume'!N12/heures!N12*1000</f>
        <v>45.991487446844957</v>
      </c>
      <c r="O12" s="4">
        <f>'Va branche volume'!O12/heures!O12*1000</f>
        <v>46.729105856550035</v>
      </c>
      <c r="P12" s="4">
        <f>'Va branche volume'!P12/heures!P12*1000</f>
        <v>46.645092437049946</v>
      </c>
      <c r="Q12" s="4">
        <f>'Va branche volume'!Q12/heures!Q12*1000</f>
        <v>45.216311390220646</v>
      </c>
      <c r="R12" s="4">
        <f>'Va branche volume'!R12/heures!R12*1000</f>
        <v>50.950793961017318</v>
      </c>
      <c r="S12" s="4">
        <f>'Va branche volume'!S12/heures!S12*1000</f>
        <v>54.692768893974396</v>
      </c>
      <c r="T12" s="4">
        <f>'Va branche volume'!T12/heures!T12*1000</f>
        <v>55.38264280063602</v>
      </c>
      <c r="U12" s="4">
        <f>'Va branche volume'!U12/heures!U12*1000</f>
        <v>58.923233297996106</v>
      </c>
      <c r="V12" s="4">
        <f>'Va branche volume'!V12/heures!V12*1000</f>
        <v>59.379129270783437</v>
      </c>
      <c r="W12" s="4">
        <f>'Va branche volume'!W12/heures!W12*1000</f>
        <v>58.948734952575997</v>
      </c>
      <c r="X12" s="4">
        <f>'Va branche volume'!X12/heures!X12*1000</f>
        <v>59.277873530950849</v>
      </c>
      <c r="Y12" s="4">
        <f>'Va branche volume'!Y12/heures!Y12*1000</f>
        <v>61.67644604530863</v>
      </c>
      <c r="Z12" s="4">
        <f>'Va branche volume'!Z12/heures!Z12*1000</f>
        <v>62.53190729912658</v>
      </c>
      <c r="AA12" s="4"/>
      <c r="AB12" s="4"/>
      <c r="AC12" s="4"/>
      <c r="AD12" s="4"/>
      <c r="AE12" s="4"/>
      <c r="AF12" s="4"/>
    </row>
    <row r="13" spans="1:32" s="3" customFormat="1" x14ac:dyDescent="0.15">
      <c r="A13" s="3" t="s">
        <v>19</v>
      </c>
      <c r="B13" s="3" t="s">
        <v>20</v>
      </c>
      <c r="C13" s="4">
        <f>'Va branche volume'!C13/heures!C13*1000</f>
        <v>15.340131459845855</v>
      </c>
      <c r="D13" s="4">
        <f>'Va branche volume'!D13/heures!D13*1000</f>
        <v>15.741348853931736</v>
      </c>
      <c r="E13" s="4">
        <f>'Va branche volume'!E13/heures!E13*1000</f>
        <v>17.334329307500102</v>
      </c>
      <c r="F13" s="4">
        <f>'Va branche volume'!F13/heures!F13*1000</f>
        <v>18.20638504870583</v>
      </c>
      <c r="G13" s="4">
        <f>'Va branche volume'!G13/heures!G13*1000</f>
        <v>19.931756795839576</v>
      </c>
      <c r="H13" s="4">
        <f>'Va branche volume'!H13/heures!H13*1000</f>
        <v>22.623138581123737</v>
      </c>
      <c r="I13" s="4">
        <f>'Va branche volume'!I13/heures!I13*1000</f>
        <v>22.719623736606376</v>
      </c>
      <c r="J13" s="4">
        <f>'Va branche volume'!J13/heures!J13*1000</f>
        <v>24.905200841029096</v>
      </c>
      <c r="K13" s="4">
        <f>'Va branche volume'!K13/heures!K13*1000</f>
        <v>27.516014056697276</v>
      </c>
      <c r="L13" s="4">
        <f>'Va branche volume'!L13/heures!L13*1000</f>
        <v>32.486233779628598</v>
      </c>
      <c r="M13" s="4">
        <f>'Va branche volume'!M13/heures!M13*1000</f>
        <v>36.549827299972769</v>
      </c>
      <c r="N13" s="4">
        <f>'Va branche volume'!N13/heures!N13*1000</f>
        <v>42.380890168868682</v>
      </c>
      <c r="O13" s="4">
        <f>'Va branche volume'!O13/heures!O13*1000</f>
        <v>42.740876066751525</v>
      </c>
      <c r="P13" s="4">
        <f>'Va branche volume'!P13/heures!P13*1000</f>
        <v>44.676998591634955</v>
      </c>
      <c r="Q13" s="4">
        <f>'Va branche volume'!Q13/heures!Q13*1000</f>
        <v>48.90718086969099</v>
      </c>
      <c r="R13" s="4">
        <f>'Va branche volume'!R13/heures!R13*1000</f>
        <v>59.411409218916909</v>
      </c>
      <c r="S13" s="4">
        <f>'Va branche volume'!S13/heures!S13*1000</f>
        <v>66.029584163230538</v>
      </c>
      <c r="T13" s="4">
        <f>'Va branche volume'!T13/heures!T13*1000</f>
        <v>72.642675081810708</v>
      </c>
      <c r="U13" s="4">
        <f>'Va branche volume'!U13/heures!U13*1000</f>
        <v>80.622716700535278</v>
      </c>
      <c r="V13" s="4">
        <f>'Va branche volume'!V13/heures!V13*1000</f>
        <v>82.604785418321839</v>
      </c>
      <c r="W13" s="4">
        <f>'Va branche volume'!W13/heures!W13*1000</f>
        <v>81.554577343572547</v>
      </c>
      <c r="X13" s="4">
        <f>'Va branche volume'!X13/heures!X13*1000</f>
        <v>84.154508623515113</v>
      </c>
      <c r="Y13" s="4">
        <f>'Va branche volume'!Y13/heures!Y13*1000</f>
        <v>87.386995198653864</v>
      </c>
      <c r="Z13" s="4" t="e">
        <f>'Va branche volume'!Z13/heures!Z13*1000</f>
        <v>#VALUE!</v>
      </c>
      <c r="AA13" s="4"/>
      <c r="AB13" s="4"/>
      <c r="AC13" s="4"/>
      <c r="AD13" s="4"/>
      <c r="AE13" s="4"/>
      <c r="AF13" s="4"/>
    </row>
    <row r="14" spans="1:32" s="3" customFormat="1" x14ac:dyDescent="0.15">
      <c r="A14" s="3" t="s">
        <v>21</v>
      </c>
      <c r="B14" s="3" t="s">
        <v>22</v>
      </c>
      <c r="C14" s="4">
        <f>'Va branche volume'!C14/heures!C14*1000</f>
        <v>34.910793766504014</v>
      </c>
      <c r="D14" s="4">
        <f>'Va branche volume'!D14/heures!D14*1000</f>
        <v>36.477470360887565</v>
      </c>
      <c r="E14" s="4">
        <f>'Va branche volume'!E14/heures!E14*1000</f>
        <v>40.078194760943418</v>
      </c>
      <c r="F14" s="4">
        <f>'Va branche volume'!F14/heures!F14*1000</f>
        <v>42.524022132568035</v>
      </c>
      <c r="G14" s="4">
        <f>'Va branche volume'!G14/heures!G14*1000</f>
        <v>48.27612300407786</v>
      </c>
      <c r="H14" s="4">
        <f>'Va branche volume'!H14/heures!H14*1000</f>
        <v>51.522048686896404</v>
      </c>
      <c r="I14" s="4">
        <f>'Va branche volume'!I14/heures!I14*1000</f>
        <v>50.631346754660051</v>
      </c>
      <c r="J14" s="4">
        <f>'Va branche volume'!J14/heures!J14*1000</f>
        <v>52.529536056490912</v>
      </c>
      <c r="K14" s="4">
        <f>'Va branche volume'!K14/heures!K14*1000</f>
        <v>51.004250201759064</v>
      </c>
      <c r="L14" s="4">
        <f>'Va branche volume'!L14/heures!L14*1000</f>
        <v>56.149304717282817</v>
      </c>
      <c r="M14" s="4">
        <f>'Va branche volume'!M14/heures!M14*1000</f>
        <v>54.443679274507488</v>
      </c>
      <c r="N14" s="4">
        <f>'Va branche volume'!N14/heures!N14*1000</f>
        <v>57.272070983252092</v>
      </c>
      <c r="O14" s="4">
        <f>'Va branche volume'!O14/heures!O14*1000</f>
        <v>58.645848232090763</v>
      </c>
      <c r="P14" s="4">
        <f>'Va branche volume'!P14/heures!P14*1000</f>
        <v>56.365308694643296</v>
      </c>
      <c r="Q14" s="4">
        <f>'Va branche volume'!Q14/heures!Q14*1000</f>
        <v>51.302531762859523</v>
      </c>
      <c r="R14" s="4">
        <f>'Va branche volume'!R14/heures!R14*1000</f>
        <v>53.222815438607924</v>
      </c>
      <c r="S14" s="4">
        <f>'Va branche volume'!S14/heures!S14*1000</f>
        <v>52.098881963630127</v>
      </c>
      <c r="T14" s="4">
        <f>'Va branche volume'!T14/heures!T14*1000</f>
        <v>51.74237666942139</v>
      </c>
      <c r="U14" s="4">
        <f>'Va branche volume'!U14/heures!U14*1000</f>
        <v>51.948449964971502</v>
      </c>
      <c r="V14" s="4">
        <f>'Va branche volume'!V14/heures!V14*1000</f>
        <v>50.213065378272745</v>
      </c>
      <c r="W14" s="4">
        <f>'Va branche volume'!W14/heures!W14*1000</f>
        <v>51.9168578334302</v>
      </c>
      <c r="X14" s="4">
        <f>'Va branche volume'!X14/heures!X14*1000</f>
        <v>54.419661293858901</v>
      </c>
      <c r="Y14" s="4">
        <f>'Va branche volume'!Y14/heures!Y14*1000</f>
        <v>56.223940900717679</v>
      </c>
      <c r="Z14" s="4" t="e">
        <f>'Va branche volume'!Z14/heures!Z14*1000</f>
        <v>#VALUE!</v>
      </c>
      <c r="AA14" s="4"/>
      <c r="AB14" s="4"/>
      <c r="AC14" s="4"/>
      <c r="AD14" s="4"/>
      <c r="AE14" s="4"/>
      <c r="AF14" s="4"/>
    </row>
    <row r="15" spans="1:32" s="3" customFormat="1" x14ac:dyDescent="0.15">
      <c r="A15" s="3" t="s">
        <v>23</v>
      </c>
      <c r="B15" s="3" t="s">
        <v>24</v>
      </c>
      <c r="C15" s="4">
        <f>'Va branche volume'!C15/heures!C15*1000</f>
        <v>24.655358711885945</v>
      </c>
      <c r="D15" s="4">
        <f>'Va branche volume'!D15/heures!D15*1000</f>
        <v>25.509156654130148</v>
      </c>
      <c r="E15" s="4">
        <f>'Va branche volume'!E15/heures!E15*1000</f>
        <v>26.948034621218163</v>
      </c>
      <c r="F15" s="4">
        <f>'Va branche volume'!F15/heures!F15*1000</f>
        <v>29.761506914889157</v>
      </c>
      <c r="G15" s="4">
        <f>'Va branche volume'!G15/heures!G15*1000</f>
        <v>31.354209962918024</v>
      </c>
      <c r="H15" s="4">
        <f>'Va branche volume'!H15/heures!H15*1000</f>
        <v>33.443183854986827</v>
      </c>
      <c r="I15" s="4">
        <f>'Va branche volume'!I15/heures!I15*1000</f>
        <v>36.124014893741425</v>
      </c>
      <c r="J15" s="4">
        <f>'Va branche volume'!J15/heures!J15*1000</f>
        <v>37.574536599235927</v>
      </c>
      <c r="K15" s="4">
        <f>'Va branche volume'!K15/heures!K15*1000</f>
        <v>38.707412860152637</v>
      </c>
      <c r="L15" s="4">
        <f>'Va branche volume'!L15/heures!L15*1000</f>
        <v>41.589209397996854</v>
      </c>
      <c r="M15" s="4">
        <f>'Va branche volume'!M15/heures!M15*1000</f>
        <v>42.684080207803149</v>
      </c>
      <c r="N15" s="4">
        <f>'Va branche volume'!N15/heures!N15*1000</f>
        <v>46.78878609065373</v>
      </c>
      <c r="O15" s="4">
        <f>'Va branche volume'!O15/heures!O15*1000</f>
        <v>47.738907466827328</v>
      </c>
      <c r="P15" s="4">
        <f>'Va branche volume'!P15/heures!P15*1000</f>
        <v>46.804021795959635</v>
      </c>
      <c r="Q15" s="4">
        <f>'Va branche volume'!Q15/heures!Q15*1000</f>
        <v>42.136463651401208</v>
      </c>
      <c r="R15" s="4">
        <f>'Va branche volume'!R15/heures!R15*1000</f>
        <v>45.346877741634252</v>
      </c>
      <c r="S15" s="4">
        <f>'Va branche volume'!S15/heures!S15*1000</f>
        <v>50.508931124593069</v>
      </c>
      <c r="T15" s="4">
        <f>'Va branche volume'!T15/heures!T15*1000</f>
        <v>48.658989745426446</v>
      </c>
      <c r="U15" s="4">
        <f>'Va branche volume'!U15/heures!U15*1000</f>
        <v>51.076949333592431</v>
      </c>
      <c r="V15" s="4">
        <f>'Va branche volume'!V15/heures!V15*1000</f>
        <v>51.665392223016283</v>
      </c>
      <c r="W15" s="4">
        <f>'Va branche volume'!W15/heures!W15*1000</f>
        <v>49.89175381943182</v>
      </c>
      <c r="X15" s="4">
        <f>'Va branche volume'!X15/heures!X15*1000</f>
        <v>47.504797811449762</v>
      </c>
      <c r="Y15" s="4">
        <f>'Va branche volume'!Y15/heures!Y15*1000</f>
        <v>48.868854642470296</v>
      </c>
      <c r="Z15" s="4" t="e">
        <f>'Va branche volume'!Z15/heures!Z15*1000</f>
        <v>#VALUE!</v>
      </c>
      <c r="AA15" s="4"/>
      <c r="AB15" s="4"/>
      <c r="AC15" s="4"/>
      <c r="AD15" s="4"/>
      <c r="AE15" s="4"/>
      <c r="AF15" s="4"/>
    </row>
    <row r="16" spans="1:32" s="3" customFormat="1" x14ac:dyDescent="0.15">
      <c r="A16" s="3" t="s">
        <v>25</v>
      </c>
      <c r="B16" s="3" t="s">
        <v>26</v>
      </c>
      <c r="C16" s="4">
        <f>'Va branche volume'!C16/heures!C16*1000</f>
        <v>56.742137676099183</v>
      </c>
      <c r="D16" s="4">
        <f>'Va branche volume'!D16/heures!D16*1000</f>
        <v>58.592594967098748</v>
      </c>
      <c r="E16" s="4">
        <f>'Va branche volume'!E16/heures!E16*1000</f>
        <v>65.206685425202593</v>
      </c>
      <c r="F16" s="4">
        <f>'Va branche volume'!F16/heures!F16*1000</f>
        <v>70.098405339976068</v>
      </c>
      <c r="G16" s="4">
        <f>'Va branche volume'!G16/heures!G16*1000</f>
        <v>76.421183415810376</v>
      </c>
      <c r="H16" s="4">
        <f>'Va branche volume'!H16/heures!H16*1000</f>
        <v>77.490041356730885</v>
      </c>
      <c r="I16" s="4">
        <f>'Va branche volume'!I16/heures!I16*1000</f>
        <v>74.392906076114997</v>
      </c>
      <c r="J16" s="4">
        <f>'Va branche volume'!J16/heures!J16*1000</f>
        <v>71.761283811353721</v>
      </c>
      <c r="K16" s="4">
        <f>'Va branche volume'!K16/heures!K16*1000</f>
        <v>78.285742826958284</v>
      </c>
      <c r="L16" s="4">
        <f>'Va branche volume'!L16/heures!L16*1000</f>
        <v>81.244567084290708</v>
      </c>
      <c r="M16" s="4">
        <f>'Va branche volume'!M16/heures!M16*1000</f>
        <v>83.986930306249789</v>
      </c>
      <c r="N16" s="4">
        <f>'Va branche volume'!N16/heures!N16*1000</f>
        <v>85.919493905342122</v>
      </c>
      <c r="O16" s="4">
        <f>'Va branche volume'!O16/heures!O16*1000</f>
        <v>87.072129378741337</v>
      </c>
      <c r="P16" s="4">
        <f>'Va branche volume'!P16/heures!P16*1000</f>
        <v>85.336208379111198</v>
      </c>
      <c r="Q16" s="4">
        <f>'Va branche volume'!Q16/heures!Q16*1000</f>
        <v>81.442641245210666</v>
      </c>
      <c r="R16" s="4">
        <f>'Va branche volume'!R16/heures!R16*1000</f>
        <v>90.852604152392189</v>
      </c>
      <c r="S16" s="4">
        <f>'Va branche volume'!S16/heures!S16*1000</f>
        <v>92.062107680839205</v>
      </c>
      <c r="T16" s="4">
        <f>'Va branche volume'!T16/heures!T16*1000</f>
        <v>94.20744903282754</v>
      </c>
      <c r="U16" s="4">
        <f>'Va branche volume'!U16/heures!U16*1000</f>
        <v>91.351256402395506</v>
      </c>
      <c r="V16" s="4">
        <f>'Va branche volume'!V16/heures!V16*1000</f>
        <v>93.298803444026703</v>
      </c>
      <c r="W16" s="4">
        <f>'Va branche volume'!W16/heures!W16*1000</f>
        <v>93.578786765019217</v>
      </c>
      <c r="X16" s="4">
        <f>'Va branche volume'!X16/heures!X16*1000</f>
        <v>94.281508863262744</v>
      </c>
      <c r="Y16" s="4">
        <f>'Va branche volume'!Y16/heures!Y16*1000</f>
        <v>95.403159591882414</v>
      </c>
      <c r="Z16" s="4">
        <f>'Va branche volume'!Z16/heures!Z16*1000</f>
        <v>95.84918834294335</v>
      </c>
      <c r="AA16" s="4"/>
      <c r="AB16" s="4"/>
      <c r="AC16" s="4"/>
      <c r="AD16" s="4"/>
      <c r="AE16" s="4"/>
      <c r="AF16" s="4"/>
    </row>
    <row r="17" spans="1:32" s="3" customFormat="1" x14ac:dyDescent="0.15">
      <c r="A17" s="3" t="s">
        <v>27</v>
      </c>
      <c r="B17" s="3" t="s">
        <v>28</v>
      </c>
      <c r="C17" s="4">
        <f>'Va branche volume'!C17/heures!C17*1000</f>
        <v>25.990160982299436</v>
      </c>
      <c r="D17" s="4">
        <f>'Va branche volume'!D17/heures!D17*1000</f>
        <v>26.522620171235065</v>
      </c>
      <c r="E17" s="4">
        <f>'Va branche volume'!E17/heures!E17*1000</f>
        <v>28.013701256549332</v>
      </c>
      <c r="F17" s="4">
        <f>'Va branche volume'!F17/heures!F17*1000</f>
        <v>29.358851735082798</v>
      </c>
      <c r="G17" s="4">
        <f>'Va branche volume'!G17/heures!G17*1000</f>
        <v>30.774641853460167</v>
      </c>
      <c r="H17" s="4">
        <f>'Va branche volume'!H17/heures!H17*1000</f>
        <v>32.90564802675712</v>
      </c>
      <c r="I17" s="4">
        <f>'Va branche volume'!I17/heures!I17*1000</f>
        <v>34.358702424085223</v>
      </c>
      <c r="J17" s="4">
        <f>'Va branche volume'!J17/heures!J17*1000</f>
        <v>35.492075664370738</v>
      </c>
      <c r="K17" s="4">
        <f>'Va branche volume'!K17/heures!K17*1000</f>
        <v>36.678235045782408</v>
      </c>
      <c r="L17" s="4">
        <f>'Va branche volume'!L17/heures!L17*1000</f>
        <v>37.446901889463909</v>
      </c>
      <c r="M17" s="4">
        <f>'Va branche volume'!M17/heures!M17*1000</f>
        <v>39.093190051515393</v>
      </c>
      <c r="N17" s="4">
        <f>'Va branche volume'!N17/heures!N17*1000</f>
        <v>41.364231441036544</v>
      </c>
      <c r="O17" s="4">
        <f>'Va branche volume'!O17/heures!O17*1000</f>
        <v>42.546346189192512</v>
      </c>
      <c r="P17" s="4">
        <f>'Va branche volume'!P17/heures!P17*1000</f>
        <v>42.435267154436715</v>
      </c>
      <c r="Q17" s="4">
        <f>'Va branche volume'!Q17/heures!Q17*1000</f>
        <v>44.10853075229776</v>
      </c>
      <c r="R17" s="4">
        <f>'Va branche volume'!R17/heures!R17*1000</f>
        <v>45.185652410812011</v>
      </c>
      <c r="S17" s="4">
        <f>'Va branche volume'!S17/heures!S17*1000</f>
        <v>47.416718332142146</v>
      </c>
      <c r="T17" s="4">
        <f>'Va branche volume'!T17/heures!T17*1000</f>
        <v>48.231889645980779</v>
      </c>
      <c r="U17" s="4">
        <f>'Va branche volume'!U17/heures!U17*1000</f>
        <v>49.692924432995497</v>
      </c>
      <c r="V17" s="4">
        <f>'Va branche volume'!V17/heures!V17*1000</f>
        <v>50.645835308634723</v>
      </c>
      <c r="W17" s="4">
        <f>'Va branche volume'!W17/heures!W17*1000</f>
        <v>51.628625125433381</v>
      </c>
      <c r="X17" s="4">
        <f>'Va branche volume'!X17/heures!X17*1000</f>
        <v>52.582947339839691</v>
      </c>
      <c r="Y17" s="4">
        <f>'Va branche volume'!Y17/heures!Y17*1000</f>
        <v>54.7442172417541</v>
      </c>
      <c r="Z17" s="4">
        <f>'Va branche volume'!Z17/heures!Z17*1000</f>
        <v>55.294467798207883</v>
      </c>
      <c r="AA17" s="4"/>
      <c r="AB17" s="4"/>
      <c r="AC17" s="4"/>
      <c r="AD17" s="4"/>
      <c r="AE17" s="4"/>
      <c r="AF17" s="4"/>
    </row>
    <row r="18" spans="1:32" s="3" customFormat="1" x14ac:dyDescent="0.15">
      <c r="A18" s="3" t="s">
        <v>29</v>
      </c>
      <c r="B18" s="3" t="s">
        <v>30</v>
      </c>
      <c r="C18" s="4">
        <f>'Va branche volume'!C18/heures!C18*1000</f>
        <v>16.417573868648262</v>
      </c>
      <c r="D18" s="4">
        <f>'Va branche volume'!D18/heures!D18*1000</f>
        <v>16.38361589341844</v>
      </c>
      <c r="E18" s="4">
        <f>'Va branche volume'!E18/heures!E18*1000</f>
        <v>16.739299169458963</v>
      </c>
      <c r="F18" s="4">
        <f>'Va branche volume'!F18/heures!F18*1000</f>
        <v>17.343309147951548</v>
      </c>
      <c r="G18" s="4">
        <f>'Va branche volume'!G18/heures!G18*1000</f>
        <v>17.664823523309355</v>
      </c>
      <c r="H18" s="4">
        <f>'Va branche volume'!H18/heures!H18*1000</f>
        <v>20.03113804058621</v>
      </c>
      <c r="I18" s="4">
        <f>'Va branche volume'!I18/heures!I18*1000</f>
        <v>21.798054981076714</v>
      </c>
      <c r="J18" s="4">
        <f>'Va branche volume'!J18/heures!J18*1000</f>
        <v>22.648873629178993</v>
      </c>
      <c r="K18" s="4">
        <f>'Va branche volume'!K18/heures!K18*1000</f>
        <v>23.441354819928964</v>
      </c>
      <c r="L18" s="4">
        <f>'Va branche volume'!L18/heures!L18*1000</f>
        <v>24.525558291112919</v>
      </c>
      <c r="M18" s="4">
        <f>'Va branche volume'!M18/heures!M18*1000</f>
        <v>25.568529928859014</v>
      </c>
      <c r="N18" s="4">
        <f>'Va branche volume'!N18/heures!N18*1000</f>
        <v>27.504779031038986</v>
      </c>
      <c r="O18" s="4">
        <f>'Va branche volume'!O18/heures!O18*1000</f>
        <v>29.556031893358274</v>
      </c>
      <c r="P18" s="4">
        <f>'Va branche volume'!P18/heures!P18*1000</f>
        <v>30.071604772265673</v>
      </c>
      <c r="Q18" s="4">
        <f>'Va branche volume'!Q18/heures!Q18*1000</f>
        <v>28.403445401019038</v>
      </c>
      <c r="R18" s="4">
        <f>'Va branche volume'!R18/heures!R18*1000</f>
        <v>28.910457762250768</v>
      </c>
      <c r="S18" s="4">
        <f>'Va branche volume'!S18/heures!S18*1000</f>
        <v>33.178428954527838</v>
      </c>
      <c r="T18" s="4">
        <f>'Va branche volume'!T18/heures!T18*1000</f>
        <v>34.450993256257171</v>
      </c>
      <c r="U18" s="4">
        <f>'Va branche volume'!U18/heures!U18*1000</f>
        <v>33.66518977778918</v>
      </c>
      <c r="V18" s="4">
        <f>'Va branche volume'!V18/heures!V18*1000</f>
        <v>31.645630036252481</v>
      </c>
      <c r="W18" s="4">
        <f>'Va branche volume'!W18/heures!W18*1000</f>
        <v>33.339115071501737</v>
      </c>
      <c r="X18" s="4">
        <f>'Va branche volume'!X18/heures!X18*1000</f>
        <v>33.98884709955319</v>
      </c>
      <c r="Y18" s="4">
        <f>'Va branche volume'!Y18/heures!Y18*1000</f>
        <v>34.311770668103279</v>
      </c>
      <c r="Z18" s="4" t="e">
        <f>'Va branche volume'!Z18/heures!Z18*1000</f>
        <v>#VALUE!</v>
      </c>
      <c r="AA18" s="4"/>
      <c r="AB18" s="4"/>
      <c r="AC18" s="4"/>
      <c r="AD18" s="4"/>
      <c r="AE18" s="4"/>
      <c r="AF18" s="4"/>
    </row>
    <row r="19" spans="1:32" s="3" customFormat="1" x14ac:dyDescent="0.15">
      <c r="A19" s="3" t="s">
        <v>31</v>
      </c>
      <c r="B19" s="3" t="s">
        <v>32</v>
      </c>
      <c r="C19" s="4">
        <f>'Va branche volume'!C19/heures!C19*1000</f>
        <v>17.421044623027978</v>
      </c>
      <c r="D19" s="4">
        <f>'Va branche volume'!D19/heures!D19*1000</f>
        <v>17.643832846696679</v>
      </c>
      <c r="E19" s="4">
        <f>'Va branche volume'!E19/heures!E19*1000</f>
        <v>18.776957859516688</v>
      </c>
      <c r="F19" s="4">
        <f>'Va branche volume'!F19/heures!F19*1000</f>
        <v>19.510755204147905</v>
      </c>
      <c r="G19" s="4">
        <f>'Va branche volume'!G19/heures!G19*1000</f>
        <v>20.455346524931159</v>
      </c>
      <c r="H19" s="4">
        <f>'Va branche volume'!H19/heures!H19*1000</f>
        <v>21.077619956289979</v>
      </c>
      <c r="I19" s="4">
        <f>'Va branche volume'!I19/heures!I19*1000</f>
        <v>22.485834891678667</v>
      </c>
      <c r="J19" s="4">
        <f>'Va branche volume'!J19/heures!J19*1000</f>
        <v>23.29283958284735</v>
      </c>
      <c r="K19" s="4">
        <f>'Va branche volume'!K19/heures!K19*1000</f>
        <v>24.304445001570869</v>
      </c>
      <c r="L19" s="4">
        <f>'Va branche volume'!L19/heures!L19*1000</f>
        <v>24.432057040147864</v>
      </c>
      <c r="M19" s="4">
        <f>'Va branche volume'!M19/heures!M19*1000</f>
        <v>24.669720578564991</v>
      </c>
      <c r="N19" s="4">
        <f>'Va branche volume'!N19/heures!N19*1000</f>
        <v>25.09207468407341</v>
      </c>
      <c r="O19" s="4">
        <f>'Va branche volume'!O19/heures!O19*1000</f>
        <v>25.580648148062735</v>
      </c>
      <c r="P19" s="4">
        <f>'Va branche volume'!P19/heures!P19*1000</f>
        <v>26.840065282692503</v>
      </c>
      <c r="Q19" s="4">
        <f>'Va branche volume'!Q19/heures!Q19*1000</f>
        <v>28.858479765305155</v>
      </c>
      <c r="R19" s="4">
        <f>'Va branche volume'!R19/heures!R19*1000</f>
        <v>29.292400214341221</v>
      </c>
      <c r="S19" s="4">
        <f>'Va branche volume'!S19/heures!S19*1000</f>
        <v>31.868274396682772</v>
      </c>
      <c r="T19" s="4">
        <f>'Va branche volume'!T19/heures!T19*1000</f>
        <v>33.405390382147452</v>
      </c>
      <c r="U19" s="4">
        <f>'Va branche volume'!U19/heures!U19*1000</f>
        <v>34.358064414012496</v>
      </c>
      <c r="V19" s="4">
        <f>'Va branche volume'!V19/heures!V19*1000</f>
        <v>35.973358393391933</v>
      </c>
      <c r="W19" s="4">
        <f>'Va branche volume'!W19/heures!W19*1000</f>
        <v>36.250521741908685</v>
      </c>
      <c r="X19" s="4">
        <f>'Va branche volume'!X19/heures!X19*1000</f>
        <v>37.366688769534022</v>
      </c>
      <c r="Y19" s="4">
        <f>'Va branche volume'!Y19/heures!Y19*1000</f>
        <v>39.375639610669914</v>
      </c>
      <c r="Z19" s="4" t="e">
        <f>'Va branche volume'!Z19/heures!Z19*1000</f>
        <v>#VALUE!</v>
      </c>
      <c r="AA19" s="4"/>
      <c r="AB19" s="4"/>
      <c r="AC19" s="4"/>
      <c r="AD19" s="4"/>
      <c r="AE19" s="4"/>
      <c r="AF19" s="4"/>
    </row>
    <row r="20" spans="1:32" s="3" customFormat="1" x14ac:dyDescent="0.15">
      <c r="A20" s="3" t="s">
        <v>33</v>
      </c>
      <c r="B20" s="3" t="s">
        <v>34</v>
      </c>
      <c r="C20" s="4">
        <f>'Va branche volume'!C20/heures!C20*1000</f>
        <v>48.350937119899285</v>
      </c>
      <c r="D20" s="4">
        <f>'Va branche volume'!D20/heures!D20*1000</f>
        <v>51.542083072764918</v>
      </c>
      <c r="E20" s="4">
        <f>'Va branche volume'!E20/heures!E20*1000</f>
        <v>54.968446511859739</v>
      </c>
      <c r="F20" s="4">
        <f>'Va branche volume'!F20/heures!F20*1000</f>
        <v>57.94974466982147</v>
      </c>
      <c r="G20" s="4">
        <f>'Va branche volume'!G20/heures!G20*1000</f>
        <v>63.190905533142271</v>
      </c>
      <c r="H20" s="4">
        <f>'Va branche volume'!H20/heures!H20*1000</f>
        <v>67.029166433941924</v>
      </c>
      <c r="I20" s="4">
        <f>'Va branche volume'!I20/heures!I20*1000</f>
        <v>68.788172227402853</v>
      </c>
      <c r="J20" s="4">
        <f>'Va branche volume'!J20/heures!J20*1000</f>
        <v>66.735319751238208</v>
      </c>
      <c r="K20" s="4">
        <f>'Va branche volume'!K20/heures!K20*1000</f>
        <v>68.448974848658992</v>
      </c>
      <c r="L20" s="4">
        <f>'Va branche volume'!L20/heures!L20*1000</f>
        <v>70.483691853820304</v>
      </c>
      <c r="M20" s="4">
        <f>'Va branche volume'!M20/heures!M20*1000</f>
        <v>76.664687853648132</v>
      </c>
      <c r="N20" s="4">
        <f>'Va branche volume'!N20/heures!N20*1000</f>
        <v>77.911319176808462</v>
      </c>
      <c r="O20" s="4">
        <f>'Va branche volume'!O20/heures!O20*1000</f>
        <v>82.320436545171901</v>
      </c>
      <c r="P20" s="4">
        <f>'Va branche volume'!P20/heures!P20*1000</f>
        <v>78.388948769169573</v>
      </c>
      <c r="Q20" s="4">
        <f>'Va branche volume'!Q20/heures!Q20*1000</f>
        <v>87.466159878129162</v>
      </c>
      <c r="R20" s="4">
        <f>'Va branche volume'!R20/heures!R20*1000</f>
        <v>85.757245141484603</v>
      </c>
      <c r="S20" s="4">
        <f>'Va branche volume'!S20/heures!S20*1000</f>
        <v>86.733311938746454</v>
      </c>
      <c r="T20" s="4">
        <f>'Va branche volume'!T20/heures!T20*1000</f>
        <v>88.047839132101515</v>
      </c>
      <c r="U20" s="4">
        <f>'Va branche volume'!U20/heures!U20*1000</f>
        <v>101.77487587266243</v>
      </c>
      <c r="V20" s="4">
        <f>'Va branche volume'!V20/heures!V20*1000</f>
        <v>109.06783556392529</v>
      </c>
      <c r="W20" s="4">
        <f>'Va branche volume'!W20/heures!W20*1000</f>
        <v>109.46805402600897</v>
      </c>
      <c r="X20" s="4">
        <f>'Va branche volume'!X20/heures!X20*1000</f>
        <v>115.72341852712417</v>
      </c>
      <c r="Y20" s="4">
        <f>'Va branche volume'!Y20/heures!Y20*1000</f>
        <v>119.26561178124292</v>
      </c>
      <c r="Z20" s="4" t="e">
        <f>'Va branche volume'!Z20/heures!Z20*1000</f>
        <v>#VALUE!</v>
      </c>
      <c r="AA20" s="4"/>
      <c r="AB20" s="4"/>
      <c r="AC20" s="4"/>
      <c r="AD20" s="4"/>
      <c r="AE20" s="4"/>
      <c r="AF20" s="4"/>
    </row>
    <row r="21" spans="1:32" s="3" customFormat="1" x14ac:dyDescent="0.15">
      <c r="A21" s="3" t="s">
        <v>35</v>
      </c>
      <c r="B21" s="3" t="s">
        <v>36</v>
      </c>
      <c r="C21" s="4">
        <f>'Va branche volume'!C21/heures!C21*1000</f>
        <v>69.678801726141756</v>
      </c>
      <c r="D21" s="4">
        <f>'Va branche volume'!D21/heures!D21*1000</f>
        <v>71.35577908555986</v>
      </c>
      <c r="E21" s="4">
        <f>'Va branche volume'!E21/heures!E21*1000</f>
        <v>75.217416311704909</v>
      </c>
      <c r="F21" s="4">
        <f>'Va branche volume'!F21/heures!F21*1000</f>
        <v>78.022630554320088</v>
      </c>
      <c r="G21" s="4">
        <f>'Va branche volume'!G21/heures!G21*1000</f>
        <v>82.926444200555508</v>
      </c>
      <c r="H21" s="4">
        <f>'Va branche volume'!H21/heures!H21*1000</f>
        <v>102.70987216868276</v>
      </c>
      <c r="I21" s="4">
        <f>'Va branche volume'!I21/heures!I21*1000</f>
        <v>112.19352459241132</v>
      </c>
      <c r="J21" s="4">
        <f>'Va branche volume'!J21/heures!J21*1000</f>
        <v>115.36973153209622</v>
      </c>
      <c r="K21" s="4">
        <f>'Va branche volume'!K21/heures!K21*1000</f>
        <v>114.67112606086243</v>
      </c>
      <c r="L21" s="4">
        <f>'Va branche volume'!L21/heures!L21*1000</f>
        <v>109.02215072447707</v>
      </c>
      <c r="M21" s="4">
        <f>'Va branche volume'!M21/heures!M21*1000</f>
        <v>114.77944693238744</v>
      </c>
      <c r="N21" s="4">
        <f>'Va branche volume'!N21/heures!N21*1000</f>
        <v>136.32290856480981</v>
      </c>
      <c r="O21" s="4">
        <f>'Va branche volume'!O21/heures!O21*1000</f>
        <v>137.38306321752162</v>
      </c>
      <c r="P21" s="4">
        <f>'Va branche volume'!P21/heures!P21*1000</f>
        <v>139.16864099624181</v>
      </c>
      <c r="Q21" s="4">
        <f>'Va branche volume'!Q21/heures!Q21*1000</f>
        <v>144.03726854520883</v>
      </c>
      <c r="R21" s="4">
        <f>'Va branche volume'!R21/heures!R21*1000</f>
        <v>150.70911324802492</v>
      </c>
      <c r="S21" s="4">
        <f>'Va branche volume'!S21/heures!S21*1000</f>
        <v>167.21252695641115</v>
      </c>
      <c r="T21" s="4">
        <f>'Va branche volume'!T21/heures!T21*1000</f>
        <v>172.55096962071644</v>
      </c>
      <c r="U21" s="4">
        <f>'Va branche volume'!U21/heures!U21*1000</f>
        <v>165.93743650613237</v>
      </c>
      <c r="V21" s="4">
        <f>'Va branche volume'!V21/heures!V21*1000</f>
        <v>169.48741532573382</v>
      </c>
      <c r="W21" s="4">
        <f>'Va branche volume'!W21/heures!W21*1000</f>
        <v>180.27773578345574</v>
      </c>
      <c r="X21" s="4">
        <f>'Va branche volume'!X21/heures!X21*1000</f>
        <v>186.05601135968638</v>
      </c>
      <c r="Y21" s="4">
        <f>'Va branche volume'!Y21/heures!Y21*1000</f>
        <v>205.93552657348746</v>
      </c>
      <c r="Z21" s="4" t="e">
        <f>'Va branche volume'!Z21/heures!Z21*1000</f>
        <v>#VALUE!</v>
      </c>
      <c r="AA21" s="4"/>
      <c r="AB21" s="4"/>
      <c r="AC21" s="4"/>
      <c r="AD21" s="4"/>
      <c r="AE21" s="4"/>
      <c r="AF21" s="4"/>
    </row>
    <row r="22" spans="1:32" s="3" customFormat="1" x14ac:dyDescent="0.15">
      <c r="A22" s="3" t="s">
        <v>37</v>
      </c>
      <c r="B22" s="3" t="s">
        <v>38</v>
      </c>
      <c r="C22" s="4">
        <f>'Va branche volume'!C22/heures!C22*1000</f>
        <v>26.538650938689113</v>
      </c>
      <c r="D22" s="4">
        <f>'Va branche volume'!D22/heures!D22*1000</f>
        <v>26.547157583126072</v>
      </c>
      <c r="E22" s="4">
        <f>'Va branche volume'!E22/heures!E22*1000</f>
        <v>27.979692644746425</v>
      </c>
      <c r="F22" s="4">
        <f>'Va branche volume'!F22/heures!F22*1000</f>
        <v>28.80693434140543</v>
      </c>
      <c r="G22" s="4">
        <f>'Va branche volume'!G22/heures!G22*1000</f>
        <v>30.143857480811452</v>
      </c>
      <c r="H22" s="4">
        <f>'Va branche volume'!H22/heures!H22*1000</f>
        <v>31.60691739701446</v>
      </c>
      <c r="I22" s="4">
        <f>'Va branche volume'!I22/heures!I22*1000</f>
        <v>32.921264267803721</v>
      </c>
      <c r="J22" s="4">
        <f>'Va branche volume'!J22/heures!J22*1000</f>
        <v>34.636376011449777</v>
      </c>
      <c r="K22" s="4">
        <f>'Va branche volume'!K22/heures!K22*1000</f>
        <v>37.559217065216707</v>
      </c>
      <c r="L22" s="4">
        <f>'Va branche volume'!L22/heures!L22*1000</f>
        <v>37.787854746449966</v>
      </c>
      <c r="M22" s="4">
        <f>'Va branche volume'!M22/heures!M22*1000</f>
        <v>39.438895920571078</v>
      </c>
      <c r="N22" s="4">
        <f>'Va branche volume'!N22/heures!N22*1000</f>
        <v>42.40585007728577</v>
      </c>
      <c r="O22" s="4">
        <f>'Va branche volume'!O22/heures!O22*1000</f>
        <v>43.417895909406553</v>
      </c>
      <c r="P22" s="4">
        <f>'Va branche volume'!P22/heures!P22*1000</f>
        <v>42.833966453736224</v>
      </c>
      <c r="Q22" s="4">
        <f>'Va branche volume'!Q22/heures!Q22*1000</f>
        <v>43.041025347704036</v>
      </c>
      <c r="R22" s="4">
        <f>'Va branche volume'!R22/heures!R22*1000</f>
        <v>42.786202767935592</v>
      </c>
      <c r="S22" s="4">
        <f>'Va branche volume'!S22/heures!S22*1000</f>
        <v>47.887972453396273</v>
      </c>
      <c r="T22" s="4">
        <f>'Va branche volume'!T22/heures!T22*1000</f>
        <v>46.99934845386133</v>
      </c>
      <c r="U22" s="4">
        <f>'Va branche volume'!U22/heures!U22*1000</f>
        <v>46.418613986171195</v>
      </c>
      <c r="V22" s="4">
        <f>'Va branche volume'!V22/heures!V22*1000</f>
        <v>47.28544811132484</v>
      </c>
      <c r="W22" s="4">
        <f>'Va branche volume'!W22/heures!W22*1000</f>
        <v>48.353011390331076</v>
      </c>
      <c r="X22" s="4">
        <f>'Va branche volume'!X22/heures!X22*1000</f>
        <v>49.047951164391698</v>
      </c>
      <c r="Y22" s="4">
        <f>'Va branche volume'!Y22/heures!Y22*1000</f>
        <v>51.779049619359306</v>
      </c>
      <c r="Z22" s="4" t="e">
        <f>'Va branche volume'!Z22/heures!Z22*1000</f>
        <v>#VALUE!</v>
      </c>
      <c r="AA22" s="4"/>
      <c r="AB22" s="4"/>
      <c r="AC22" s="4"/>
      <c r="AD22" s="4"/>
      <c r="AE22" s="4"/>
      <c r="AF22" s="4"/>
    </row>
    <row r="23" spans="1:32" s="3" customFormat="1" x14ac:dyDescent="0.15">
      <c r="A23" s="3" t="s">
        <v>39</v>
      </c>
      <c r="B23" s="3" t="s">
        <v>40</v>
      </c>
      <c r="C23" s="4">
        <f>'Va branche volume'!C23/heures!C23*1000</f>
        <v>26.323792352722499</v>
      </c>
      <c r="D23" s="4">
        <f>'Va branche volume'!D23/heures!D23*1000</f>
        <v>26.355132913253676</v>
      </c>
      <c r="E23" s="4">
        <f>'Va branche volume'!E23/heures!E23*1000</f>
        <v>27.21861388414349</v>
      </c>
      <c r="F23" s="4">
        <f>'Va branche volume'!F23/heures!F23*1000</f>
        <v>28.597976035874769</v>
      </c>
      <c r="G23" s="4">
        <f>'Va branche volume'!G23/heures!G23*1000</f>
        <v>28.983343473556989</v>
      </c>
      <c r="H23" s="4">
        <f>'Va branche volume'!H23/heures!H23*1000</f>
        <v>30.31372037300271</v>
      </c>
      <c r="I23" s="4">
        <f>'Va branche volume'!I23/heures!I23*1000</f>
        <v>30.722502852233838</v>
      </c>
      <c r="J23" s="4">
        <f>'Va branche volume'!J23/heures!J23*1000</f>
        <v>31.679130200566714</v>
      </c>
      <c r="K23" s="4">
        <f>'Va branche volume'!K23/heures!K23*1000</f>
        <v>32.411423709666281</v>
      </c>
      <c r="L23" s="4">
        <f>'Va branche volume'!L23/heures!L23*1000</f>
        <v>33.300481133987923</v>
      </c>
      <c r="M23" s="4">
        <f>'Va branche volume'!M23/heures!M23*1000</f>
        <v>32.787581879593624</v>
      </c>
      <c r="N23" s="4">
        <f>'Va branche volume'!N23/heures!N23*1000</f>
        <v>33.683348325827239</v>
      </c>
      <c r="O23" s="4">
        <f>'Va branche volume'!O23/heures!O23*1000</f>
        <v>33.943655853525264</v>
      </c>
      <c r="P23" s="4">
        <f>'Va branche volume'!P23/heures!P23*1000</f>
        <v>33.447513329932839</v>
      </c>
      <c r="Q23" s="4">
        <f>'Va branche volume'!Q23/heures!Q23*1000</f>
        <v>35.867395562152041</v>
      </c>
      <c r="R23" s="4">
        <f>'Va branche volume'!R23/heures!R23*1000</f>
        <v>38.165042026412422</v>
      </c>
      <c r="S23" s="4">
        <f>'Va branche volume'!S23/heures!S23*1000</f>
        <v>38.114619150886014</v>
      </c>
      <c r="T23" s="4">
        <f>'Va branche volume'!T23/heures!T23*1000</f>
        <v>37.864314988726917</v>
      </c>
      <c r="U23" s="4">
        <f>'Va branche volume'!U23/heures!U23*1000</f>
        <v>40.412936360056783</v>
      </c>
      <c r="V23" s="4">
        <f>'Va branche volume'!V23/heures!V23*1000</f>
        <v>40.481212324167579</v>
      </c>
      <c r="W23" s="4">
        <f>'Va branche volume'!W23/heures!W23*1000</f>
        <v>41.751305491063782</v>
      </c>
      <c r="X23" s="4">
        <f>'Va branche volume'!X23/heures!X23*1000</f>
        <v>42.79457338496556</v>
      </c>
      <c r="Y23" s="4">
        <f>'Va branche volume'!Y23/heures!Y23*1000</f>
        <v>44.628221764692753</v>
      </c>
      <c r="Z23" s="4" t="e">
        <f>'Va branche volume'!Z23/heures!Z23*1000</f>
        <v>#VALUE!</v>
      </c>
      <c r="AA23" s="4"/>
      <c r="AB23" s="4"/>
      <c r="AC23" s="4"/>
      <c r="AD23" s="4"/>
      <c r="AE23" s="4"/>
      <c r="AF23" s="4"/>
    </row>
    <row r="24" spans="1:32" s="3" customFormat="1" x14ac:dyDescent="0.15">
      <c r="A24" s="3" t="s">
        <v>41</v>
      </c>
      <c r="B24" s="3" t="s">
        <v>42</v>
      </c>
      <c r="C24" s="4">
        <f>'Va branche volume'!C24/heures!C24*1000</f>
        <v>27.245881973624851</v>
      </c>
      <c r="D24" s="4">
        <f>'Va branche volume'!D24/heures!D24*1000</f>
        <v>28.27873222841399</v>
      </c>
      <c r="E24" s="4">
        <f>'Va branche volume'!E24/heures!E24*1000</f>
        <v>30.707999924122142</v>
      </c>
      <c r="F24" s="4">
        <f>'Va branche volume'!F24/heures!F24*1000</f>
        <v>32.990780627118085</v>
      </c>
      <c r="G24" s="4">
        <f>'Va branche volume'!G24/heures!G24*1000</f>
        <v>34.860726788966076</v>
      </c>
      <c r="H24" s="4">
        <f>'Va branche volume'!H24/heures!H24*1000</f>
        <v>36.436800285025669</v>
      </c>
      <c r="I24" s="4">
        <f>'Va branche volume'!I24/heures!I24*1000</f>
        <v>37.169476939434794</v>
      </c>
      <c r="J24" s="4">
        <f>'Va branche volume'!J24/heures!J24*1000</f>
        <v>38.011472478255548</v>
      </c>
      <c r="K24" s="4">
        <f>'Va branche volume'!K24/heures!K24*1000</f>
        <v>37.206619768563847</v>
      </c>
      <c r="L24" s="4">
        <f>'Va branche volume'!L24/heures!L24*1000</f>
        <v>38.71989201982614</v>
      </c>
      <c r="M24" s="4">
        <f>'Va branche volume'!M24/heures!M24*1000</f>
        <v>41.034173293120112</v>
      </c>
      <c r="N24" s="4">
        <f>'Va branche volume'!N24/heures!N24*1000</f>
        <v>42.418139581053943</v>
      </c>
      <c r="O24" s="4">
        <f>'Va branche volume'!O24/heures!O24*1000</f>
        <v>43.941694890612453</v>
      </c>
      <c r="P24" s="4">
        <f>'Va branche volume'!P24/heures!P24*1000</f>
        <v>43.973054951470061</v>
      </c>
      <c r="Q24" s="4">
        <f>'Va branche volume'!Q24/heures!Q24*1000</f>
        <v>43.502581870971191</v>
      </c>
      <c r="R24" s="4">
        <f>'Va branche volume'!R24/heures!R24*1000</f>
        <v>44.822419619872164</v>
      </c>
      <c r="S24" s="4">
        <f>'Va branche volume'!S24/heures!S24*1000</f>
        <v>45.814055588991522</v>
      </c>
      <c r="T24" s="4">
        <f>'Va branche volume'!T24/heures!T24*1000</f>
        <v>47.068689326595475</v>
      </c>
      <c r="U24" s="4">
        <f>'Va branche volume'!U24/heures!U24*1000</f>
        <v>46.261012374877332</v>
      </c>
      <c r="V24" s="4">
        <f>'Va branche volume'!V24/heures!V24*1000</f>
        <v>46.44079329760924</v>
      </c>
      <c r="W24" s="4">
        <f>'Va branche volume'!W24/heures!W24*1000</f>
        <v>45.83836764012414</v>
      </c>
      <c r="X24" s="4">
        <f>'Va branche volume'!X24/heures!X24*1000</f>
        <v>44.489681164952167</v>
      </c>
      <c r="Y24" s="4">
        <f>'Va branche volume'!Y24/heures!Y24*1000</f>
        <v>44.728125824863668</v>
      </c>
      <c r="Z24" s="4" t="e">
        <f>'Va branche volume'!Z24/heures!Z24*1000</f>
        <v>#VALUE!</v>
      </c>
      <c r="AA24" s="68" t="s">
        <v>150</v>
      </c>
      <c r="AB24" s="4"/>
      <c r="AC24" s="4"/>
      <c r="AD24" s="4"/>
      <c r="AE24" s="4"/>
      <c r="AF24" s="4"/>
    </row>
    <row r="25" spans="1:32" s="3" customFormat="1" x14ac:dyDescent="0.15">
      <c r="A25" s="3" t="s">
        <v>43</v>
      </c>
      <c r="B25" s="3" t="s">
        <v>44</v>
      </c>
      <c r="C25" s="4">
        <f>'Va branche volume'!C25/heures!C25*1000</f>
        <v>42.612265440552477</v>
      </c>
      <c r="D25" s="4">
        <f>'Va branche volume'!D25/heures!D25*1000</f>
        <v>41.960477202022517</v>
      </c>
      <c r="E25" s="4">
        <f>'Va branche volume'!E25/heures!E25*1000</f>
        <v>41.197587427027393</v>
      </c>
      <c r="F25" s="4">
        <f>'Va branche volume'!F25/heures!F25*1000</f>
        <v>41.527339382131935</v>
      </c>
      <c r="G25" s="4">
        <f>'Va branche volume'!G25/heures!G25*1000</f>
        <v>42.662949605539012</v>
      </c>
      <c r="H25" s="4">
        <f>'Va branche volume'!H25/heures!H25*1000</f>
        <v>44.337015614847985</v>
      </c>
      <c r="I25" s="4">
        <f>'Va branche volume'!I25/heures!I25*1000</f>
        <v>45.738160127537064</v>
      </c>
      <c r="J25" s="4">
        <f>'Va branche volume'!J25/heures!J25*1000</f>
        <v>45.085387266599831</v>
      </c>
      <c r="K25" s="4">
        <f>'Va branche volume'!K25/heures!K25*1000</f>
        <v>44.661704574591553</v>
      </c>
      <c r="L25" s="4">
        <f>'Va branche volume'!L25/heures!L25*1000</f>
        <v>43.73379105507874</v>
      </c>
      <c r="M25" s="4">
        <f>'Va branche volume'!M25/heures!M25*1000</f>
        <v>43.16580406657063</v>
      </c>
      <c r="N25" s="4">
        <f>'Va branche volume'!N25/heures!N25*1000</f>
        <v>42.894647953723407</v>
      </c>
      <c r="O25" s="4">
        <f>'Va branche volume'!O25/heures!O25*1000</f>
        <v>42.064958978319474</v>
      </c>
      <c r="P25" s="4">
        <f>'Va branche volume'!P25/heures!P25*1000</f>
        <v>40.258853648159992</v>
      </c>
      <c r="Q25" s="4">
        <f>'Va branche volume'!Q25/heures!Q25*1000</f>
        <v>38.223320346154317</v>
      </c>
      <c r="R25" s="4">
        <f>'Va branche volume'!R25/heures!R25*1000</f>
        <v>37.79120459598596</v>
      </c>
      <c r="S25" s="4">
        <f>'Va branche volume'!S25/heures!S25*1000</f>
        <v>36.700989933846031</v>
      </c>
      <c r="T25" s="4">
        <f>'Va branche volume'!T25/heures!T25*1000</f>
        <v>35.138520563702848</v>
      </c>
      <c r="U25" s="4">
        <f>'Va branche volume'!U25/heures!U25*1000</f>
        <v>35.952614819422436</v>
      </c>
      <c r="V25" s="4">
        <f>'Va branche volume'!V25/heures!V25*1000</f>
        <v>35.31612682067896</v>
      </c>
      <c r="W25" s="4">
        <f>'Va branche volume'!W25/heures!W25*1000</f>
        <v>35.903967132066235</v>
      </c>
      <c r="X25" s="4">
        <f>'Va branche volume'!X25/heures!X25*1000</f>
        <v>36.505810158596816</v>
      </c>
      <c r="Y25" s="4">
        <f>'Va branche volume'!Y25/heures!Y25*1000</f>
        <v>37.974301016805825</v>
      </c>
      <c r="Z25" s="4">
        <f>'Va branche volume'!Z25/heures!Z25*1000</f>
        <v>38.062437769811687</v>
      </c>
      <c r="AA25" s="69">
        <f>(Z25/R25)^(1/8)</f>
        <v>1.0008943393852394</v>
      </c>
      <c r="AB25" s="69">
        <f>(X25/C25)^(1/21)</f>
        <v>0.9926617855904144</v>
      </c>
      <c r="AC25" s="4"/>
      <c r="AD25" s="4"/>
      <c r="AE25" s="4"/>
      <c r="AF25" s="4"/>
    </row>
    <row r="26" spans="1:32" s="3" customFormat="1" x14ac:dyDescent="0.15">
      <c r="A26" s="3" t="s">
        <v>45</v>
      </c>
      <c r="B26" s="3" t="s">
        <v>46</v>
      </c>
      <c r="C26" s="4">
        <f>'Va branche volume'!C26/heures!C26*1000</f>
        <v>42.67635916160345</v>
      </c>
      <c r="D26" s="4">
        <f>'Va branche volume'!D26/heures!D26*1000</f>
        <v>43.28843214280856</v>
      </c>
      <c r="E26" s="4">
        <f>'Va branche volume'!E26/heures!E26*1000</f>
        <v>44.071560184845374</v>
      </c>
      <c r="F26" s="4">
        <f>'Va branche volume'!F26/heures!F26*1000</f>
        <v>44.736992391884144</v>
      </c>
      <c r="G26" s="4">
        <f>'Va branche volume'!G26/heures!G26*1000</f>
        <v>44.788231004989356</v>
      </c>
      <c r="H26" s="4">
        <f>'Va branche volume'!H26/heures!H26*1000</f>
        <v>45.855715536503645</v>
      </c>
      <c r="I26" s="4">
        <f>'Va branche volume'!I26/heures!I26*1000</f>
        <v>46.121749379919379</v>
      </c>
      <c r="J26" s="4">
        <f>'Va branche volume'!J26/heures!J26*1000</f>
        <v>47.022954093616264</v>
      </c>
      <c r="K26" s="4">
        <f>'Va branche volume'!K26/heures!K26*1000</f>
        <v>47.420031180524639</v>
      </c>
      <c r="L26" s="4">
        <f>'Va branche volume'!L26/heures!L26*1000</f>
        <v>47.806502654521395</v>
      </c>
      <c r="M26" s="4">
        <f>'Va branche volume'!M26/heures!M26*1000</f>
        <v>48.294919599631541</v>
      </c>
      <c r="N26" s="4">
        <f>'Va branche volume'!N26/heures!N26*1000</f>
        <v>49.666209388227955</v>
      </c>
      <c r="O26" s="4">
        <f>'Va branche volume'!O26/heures!O26*1000</f>
        <v>49.613376332029482</v>
      </c>
      <c r="P26" s="4">
        <f>'Va branche volume'!P26/heures!P26*1000</f>
        <v>49.506628228851774</v>
      </c>
      <c r="Q26" s="4">
        <f>'Va branche volume'!Q26/heures!Q26*1000</f>
        <v>49.001349200983661</v>
      </c>
      <c r="R26" s="4">
        <f>'Va branche volume'!R26/heures!R26*1000</f>
        <v>49.453679195865</v>
      </c>
      <c r="S26" s="4">
        <f>'Va branche volume'!S26/heures!S26*1000</f>
        <v>49.747354053037228</v>
      </c>
      <c r="T26" s="4">
        <f>'Va branche volume'!T26/heures!T26*1000</f>
        <v>50.025267811248632</v>
      </c>
      <c r="U26" s="4">
        <f>'Va branche volume'!U26/heures!U26*1000</f>
        <v>50.57754702343945</v>
      </c>
      <c r="V26" s="4">
        <f>'Va branche volume'!V26/heures!V26*1000</f>
        <v>51.294598051713827</v>
      </c>
      <c r="W26" s="4">
        <f>'Va branche volume'!W26/heures!W26*1000</f>
        <v>51.519929806884541</v>
      </c>
      <c r="X26" s="4">
        <f>'Va branche volume'!X26/heures!X26*1000</f>
        <v>51.501553226095638</v>
      </c>
      <c r="Y26" s="4">
        <f>'Va branche volume'!Y26/heures!Y26*1000</f>
        <v>52.338013550802025</v>
      </c>
      <c r="Z26" s="4">
        <f>'Va branche volume'!Z26/heures!Z26*1000</f>
        <v>53.291940981580453</v>
      </c>
      <c r="AA26" s="4"/>
      <c r="AB26" s="4"/>
      <c r="AC26" s="4"/>
      <c r="AD26" s="4"/>
      <c r="AE26" s="4"/>
      <c r="AF26" s="4"/>
    </row>
    <row r="27" spans="1:32" s="3" customFormat="1" x14ac:dyDescent="0.15">
      <c r="A27" s="3" t="s">
        <v>47</v>
      </c>
      <c r="B27" s="3" t="s">
        <v>48</v>
      </c>
      <c r="C27" s="4">
        <f>'Va branche volume'!C27/heures!C27*1000</f>
        <v>28.332265275885742</v>
      </c>
      <c r="D27" s="4">
        <f>'Va branche volume'!D27/heures!D27*1000</f>
        <v>28.451996979045269</v>
      </c>
      <c r="E27" s="4">
        <f>'Va branche volume'!E27/heures!E27*1000</f>
        <v>29.881051329032509</v>
      </c>
      <c r="F27" s="4">
        <f>'Va branche volume'!F27/heures!F27*1000</f>
        <v>31.10977474261589</v>
      </c>
      <c r="G27" s="4">
        <f>'Va branche volume'!G27/heures!G27*1000</f>
        <v>31.714976108047285</v>
      </c>
      <c r="H27" s="4">
        <f>'Va branche volume'!H27/heures!H27*1000</f>
        <v>32.616626153620615</v>
      </c>
      <c r="I27" s="4">
        <f>'Va branche volume'!I27/heures!I27*1000</f>
        <v>33.006549839257737</v>
      </c>
      <c r="J27" s="4">
        <f>'Va branche volume'!J27/heures!J27*1000</f>
        <v>33.185852533772049</v>
      </c>
      <c r="K27" s="4">
        <f>'Va branche volume'!K27/heures!K27*1000</f>
        <v>32.85474558498332</v>
      </c>
      <c r="L27" s="4">
        <f>'Va branche volume'!L27/heures!L27*1000</f>
        <v>32.724554543420716</v>
      </c>
      <c r="M27" s="4">
        <f>'Va branche volume'!M27/heures!M27*1000</f>
        <v>33.01670622077021</v>
      </c>
      <c r="N27" s="4">
        <f>'Va branche volume'!N27/heures!N27*1000</f>
        <v>33.912530676475782</v>
      </c>
      <c r="O27" s="4">
        <f>'Va branche volume'!O27/heures!O27*1000</f>
        <v>34.054523405495168</v>
      </c>
      <c r="P27" s="4">
        <f>'Va branche volume'!P27/heures!P27*1000</f>
        <v>33.872800251255164</v>
      </c>
      <c r="Q27" s="4">
        <f>'Va branche volume'!Q27/heures!Q27*1000</f>
        <v>32.63786087113359</v>
      </c>
      <c r="R27" s="4">
        <f>'Va branche volume'!R27/heures!R27*1000</f>
        <v>33.025453965380258</v>
      </c>
      <c r="S27" s="4">
        <f>'Va branche volume'!S27/heures!S27*1000</f>
        <v>33.772717080155012</v>
      </c>
      <c r="T27" s="4">
        <f>'Va branche volume'!T27/heures!T27*1000</f>
        <v>33.754866332783642</v>
      </c>
      <c r="U27" s="4">
        <f>'Va branche volume'!U27/heures!U27*1000</f>
        <v>34.170376667274653</v>
      </c>
      <c r="V27" s="4">
        <f>'Va branche volume'!V27/heures!V27*1000</f>
        <v>34.757727391920135</v>
      </c>
      <c r="W27" s="4">
        <f>'Va branche volume'!W27/heures!W27*1000</f>
        <v>35.21916607358677</v>
      </c>
      <c r="X27" s="4">
        <f>'Va branche volume'!X27/heures!X27*1000</f>
        <v>35.717730445821331</v>
      </c>
      <c r="Y27" s="4">
        <f>'Va branche volume'!Y27/heures!Y27*1000</f>
        <v>36.575847897773691</v>
      </c>
      <c r="Z27" s="4">
        <f>'Va branche volume'!Z27/heures!Z27*1000</f>
        <v>36.860427964597868</v>
      </c>
      <c r="AA27" s="4"/>
      <c r="AB27" s="4"/>
      <c r="AC27" s="4"/>
      <c r="AD27" s="4"/>
      <c r="AE27" s="4"/>
      <c r="AF27" s="4"/>
    </row>
    <row r="28" spans="1:32" s="3" customFormat="1" x14ac:dyDescent="0.15">
      <c r="A28" s="3" t="s">
        <v>49</v>
      </c>
      <c r="B28" s="3" t="s">
        <v>50</v>
      </c>
      <c r="C28" s="4">
        <f>'Va branche volume'!C28/heures!C28*1000</f>
        <v>28.224592489267152</v>
      </c>
      <c r="D28" s="4">
        <f>'Va branche volume'!D28/heures!D28*1000</f>
        <v>28.120708984474831</v>
      </c>
      <c r="E28" s="4">
        <f>'Va branche volume'!E28/heures!E28*1000</f>
        <v>29.013729759925571</v>
      </c>
      <c r="F28" s="4">
        <f>'Va branche volume'!F28/heures!F28*1000</f>
        <v>30.02621800354656</v>
      </c>
      <c r="G28" s="4">
        <f>'Va branche volume'!G28/heures!G28*1000</f>
        <v>30.544893634393699</v>
      </c>
      <c r="H28" s="4">
        <f>'Va branche volume'!H28/heures!H28*1000</f>
        <v>32.187104912039743</v>
      </c>
      <c r="I28" s="4">
        <f>'Va branche volume'!I28/heures!I28*1000</f>
        <v>33.182213547359162</v>
      </c>
      <c r="J28" s="4">
        <f>'Va branche volume'!J28/heures!J28*1000</f>
        <v>33.448545552124152</v>
      </c>
      <c r="K28" s="4">
        <f>'Va branche volume'!K28/heures!K28*1000</f>
        <v>32.942500934556122</v>
      </c>
      <c r="L28" s="4">
        <f>'Va branche volume'!L28/heures!L28*1000</f>
        <v>32.630895596095812</v>
      </c>
      <c r="M28" s="4">
        <f>'Va branche volume'!M28/heures!M28*1000</f>
        <v>32.629249819995628</v>
      </c>
      <c r="N28" s="4">
        <f>'Va branche volume'!N28/heures!N28*1000</f>
        <v>33.681971513945214</v>
      </c>
      <c r="O28" s="4">
        <f>'Va branche volume'!O28/heures!O28*1000</f>
        <v>33.84077107682139</v>
      </c>
      <c r="P28" s="4">
        <f>'Va branche volume'!P28/heures!P28*1000</f>
        <v>34.203359928076459</v>
      </c>
      <c r="Q28" s="4">
        <f>'Va branche volume'!Q28/heures!Q28*1000</f>
        <v>32.481664564153157</v>
      </c>
      <c r="R28" s="4">
        <f>'Va branche volume'!R28/heures!R28*1000</f>
        <v>32.175014785858224</v>
      </c>
      <c r="S28" s="4">
        <f>'Va branche volume'!S28/heures!S28*1000</f>
        <v>33.10672617376261</v>
      </c>
      <c r="T28" s="4">
        <f>'Va branche volume'!T28/heures!T28*1000</f>
        <v>32.973562112877325</v>
      </c>
      <c r="U28" s="4">
        <f>'Va branche volume'!U28/heures!U28*1000</f>
        <v>33.781438947404439</v>
      </c>
      <c r="V28" s="4">
        <f>'Va branche volume'!V28/heures!V28*1000</f>
        <v>34.906847905937283</v>
      </c>
      <c r="W28" s="4">
        <f>'Va branche volume'!W28/heures!W28*1000</f>
        <v>36.19788466495455</v>
      </c>
      <c r="X28" s="4">
        <f>'Va branche volume'!X28/heures!X28*1000</f>
        <v>36.993065992563714</v>
      </c>
      <c r="Y28" s="4">
        <f>'Va branche volume'!Y28/heures!Y28*1000</f>
        <v>38.013678161623844</v>
      </c>
      <c r="Z28" s="4">
        <f>'Va branche volume'!Z28/heures!Z28*1000</f>
        <v>38.289768562754574</v>
      </c>
      <c r="AA28" s="4"/>
      <c r="AB28" s="4"/>
      <c r="AC28" s="4"/>
      <c r="AD28" s="4"/>
      <c r="AE28" s="4"/>
      <c r="AF28" s="4"/>
    </row>
    <row r="29" spans="1:32" s="3" customFormat="1" x14ac:dyDescent="0.15">
      <c r="A29" s="3" t="s">
        <v>51</v>
      </c>
      <c r="B29" s="3" t="s">
        <v>52</v>
      </c>
      <c r="C29" s="4">
        <f>'Va branche volume'!C29/heures!C29*1000</f>
        <v>29.368499844335652</v>
      </c>
      <c r="D29" s="4">
        <f>'Va branche volume'!D29/heures!D29*1000</f>
        <v>30.22938024701423</v>
      </c>
      <c r="E29" s="4">
        <f>'Va branche volume'!E29/heures!E29*1000</f>
        <v>33.436899771534605</v>
      </c>
      <c r="F29" s="4">
        <f>'Va branche volume'!F29/heures!F29*1000</f>
        <v>36.081064238657682</v>
      </c>
      <c r="G29" s="4">
        <f>'Va branche volume'!G29/heures!G29*1000</f>
        <v>37.106514308363884</v>
      </c>
      <c r="H29" s="4">
        <f>'Va branche volume'!H29/heures!H29*1000</f>
        <v>36.553365933765527</v>
      </c>
      <c r="I29" s="4">
        <f>'Va branche volume'!I29/heures!I29*1000</f>
        <v>34.788250059658274</v>
      </c>
      <c r="J29" s="4">
        <f>'Va branche volume'!J29/heures!J29*1000</f>
        <v>35.36864021473162</v>
      </c>
      <c r="K29" s="4">
        <f>'Va branche volume'!K29/heures!K29*1000</f>
        <v>35.910113808320581</v>
      </c>
      <c r="L29" s="4">
        <f>'Va branche volume'!L29/heures!L29*1000</f>
        <v>36.987653189652569</v>
      </c>
      <c r="M29" s="4">
        <f>'Va branche volume'!M29/heures!M29*1000</f>
        <v>38.525494971735995</v>
      </c>
      <c r="N29" s="4">
        <f>'Va branche volume'!N29/heures!N29*1000</f>
        <v>39.441784728575563</v>
      </c>
      <c r="O29" s="4">
        <f>'Va branche volume'!O29/heures!O29*1000</f>
        <v>39.714539360620634</v>
      </c>
      <c r="P29" s="4">
        <f>'Va branche volume'!P29/heures!P29*1000</f>
        <v>38.567454634856972</v>
      </c>
      <c r="Q29" s="4">
        <f>'Va branche volume'!Q29/heures!Q29*1000</f>
        <v>38.058341258240851</v>
      </c>
      <c r="R29" s="4">
        <f>'Va branche volume'!R29/heures!R29*1000</f>
        <v>40.901390355000473</v>
      </c>
      <c r="S29" s="4">
        <f>'Va branche volume'!S29/heures!S29*1000</f>
        <v>41.044868482133879</v>
      </c>
      <c r="T29" s="4">
        <f>'Va branche volume'!T29/heures!T29*1000</f>
        <v>41.959636149696038</v>
      </c>
      <c r="U29" s="4">
        <f>'Va branche volume'!U29/heures!U29*1000</f>
        <v>41.753122237985757</v>
      </c>
      <c r="V29" s="4">
        <f>'Va branche volume'!V29/heures!V29*1000</f>
        <v>41.741071148330704</v>
      </c>
      <c r="W29" s="4">
        <f>'Va branche volume'!W29/heures!W29*1000</f>
        <v>40.53903801429859</v>
      </c>
      <c r="X29" s="4">
        <f>'Va branche volume'!X29/heures!X29*1000</f>
        <v>40.835344314068124</v>
      </c>
      <c r="Y29" s="4">
        <f>'Va branche volume'!Y29/heures!Y29*1000</f>
        <v>41.743578488017526</v>
      </c>
      <c r="Z29" s="4">
        <f>'Va branche volume'!Z29/heures!Z29*1000</f>
        <v>42.330659360344015</v>
      </c>
      <c r="AA29" s="4"/>
      <c r="AB29" s="4"/>
      <c r="AC29" s="4"/>
      <c r="AD29" s="4"/>
      <c r="AE29" s="4"/>
      <c r="AF29" s="4"/>
    </row>
    <row r="30" spans="1:32" s="3" customFormat="1" x14ac:dyDescent="0.15">
      <c r="A30" s="3" t="s">
        <v>53</v>
      </c>
      <c r="B30" s="3" t="s">
        <v>54</v>
      </c>
      <c r="C30" s="4">
        <f>'Va branche volume'!C30/heures!C30*1000</f>
        <v>27.944231604651147</v>
      </c>
      <c r="D30" s="4">
        <f>'Va branche volume'!D30/heures!D30*1000</f>
        <v>27.701186171521737</v>
      </c>
      <c r="E30" s="4">
        <f>'Va branche volume'!E30/heures!E30*1000</f>
        <v>28.72400847434648</v>
      </c>
      <c r="F30" s="4">
        <f>'Va branche volume'!F30/heures!F30*1000</f>
        <v>28.841077883682672</v>
      </c>
      <c r="G30" s="4">
        <f>'Va branche volume'!G30/heures!G30*1000</f>
        <v>29.166790718448443</v>
      </c>
      <c r="H30" s="4">
        <f>'Va branche volume'!H30/heures!H30*1000</f>
        <v>29.191674420620814</v>
      </c>
      <c r="I30" s="4">
        <f>'Va branche volume'!I30/heures!I30*1000</f>
        <v>30.069036236043175</v>
      </c>
      <c r="J30" s="4">
        <f>'Va branche volume'!J30/heures!J30*1000</f>
        <v>29.176869411921007</v>
      </c>
      <c r="K30" s="4">
        <f>'Va branche volume'!K30/heures!K30*1000</f>
        <v>28.381490043509491</v>
      </c>
      <c r="L30" s="4">
        <f>'Va branche volume'!L30/heures!L30*1000</f>
        <v>27.382916648674044</v>
      </c>
      <c r="M30" s="4">
        <f>'Va branche volume'!M30/heures!M30*1000</f>
        <v>27.360449994346265</v>
      </c>
      <c r="N30" s="4">
        <f>'Va branche volume'!N30/heures!N30*1000</f>
        <v>27.696196381660549</v>
      </c>
      <c r="O30" s="4">
        <f>'Va branche volume'!O30/heures!O30*1000</f>
        <v>27.66125266339515</v>
      </c>
      <c r="P30" s="4">
        <f>'Va branche volume'!P30/heures!P30*1000</f>
        <v>26.886966711080618</v>
      </c>
      <c r="Q30" s="4">
        <f>'Va branche volume'!Q30/heures!Q30*1000</f>
        <v>26.612383804734197</v>
      </c>
      <c r="R30" s="4">
        <f>'Va branche volume'!R30/heures!R30*1000</f>
        <v>26.671691445973583</v>
      </c>
      <c r="S30" s="4">
        <f>'Va branche volume'!S30/heures!S30*1000</f>
        <v>27.519892183120032</v>
      </c>
      <c r="T30" s="4">
        <f>'Va branche volume'!T30/heures!T30*1000</f>
        <v>27.013850689420753</v>
      </c>
      <c r="U30" s="4">
        <f>'Va branche volume'!U30/heures!U30*1000</f>
        <v>27.024332162958885</v>
      </c>
      <c r="V30" s="4">
        <f>'Va branche volume'!V30/heures!V30*1000</f>
        <v>26.636389418645535</v>
      </c>
      <c r="W30" s="4">
        <f>'Va branche volume'!W30/heures!W30*1000</f>
        <v>26.464361698366687</v>
      </c>
      <c r="X30" s="4">
        <f>'Va branche volume'!X30/heures!X30*1000</f>
        <v>26.411682294422569</v>
      </c>
      <c r="Y30" s="4">
        <f>'Va branche volume'!Y30/heures!Y30*1000</f>
        <v>27.002977380811416</v>
      </c>
      <c r="Z30" s="4">
        <f>'Va branche volume'!Z30/heures!Z30*1000</f>
        <v>27.190266788616231</v>
      </c>
      <c r="AA30" s="4"/>
      <c r="AB30" s="4"/>
      <c r="AC30" s="4"/>
      <c r="AD30" s="4"/>
      <c r="AE30" s="4"/>
      <c r="AF30" s="4"/>
    </row>
    <row r="31" spans="1:32" s="3" customFormat="1" x14ac:dyDescent="0.15">
      <c r="A31" s="3" t="s">
        <v>55</v>
      </c>
      <c r="B31" s="3" t="s">
        <v>56</v>
      </c>
      <c r="C31" s="4">
        <f>'Va branche volume'!C31/heures!C31*1000</f>
        <v>39.071451697460525</v>
      </c>
      <c r="D31" s="4">
        <f>'Va branche volume'!D31/heures!D31*1000</f>
        <v>39.510326159738923</v>
      </c>
      <c r="E31" s="4">
        <f>'Va branche volume'!E31/heures!E31*1000</f>
        <v>42.87893808194243</v>
      </c>
      <c r="F31" s="4">
        <f>'Va branche volume'!F31/heures!F31*1000</f>
        <v>44.206555367964228</v>
      </c>
      <c r="G31" s="4">
        <f>'Va branche volume'!G31/heures!G31*1000</f>
        <v>45.073931760784873</v>
      </c>
      <c r="H31" s="4">
        <f>'Va branche volume'!H31/heures!H31*1000</f>
        <v>44.723588621565867</v>
      </c>
      <c r="I31" s="4">
        <f>'Va branche volume'!I31/heures!I31*1000</f>
        <v>46.810748416148719</v>
      </c>
      <c r="J31" s="4">
        <f>'Va branche volume'!J31/heures!J31*1000</f>
        <v>51.924366612351207</v>
      </c>
      <c r="K31" s="4">
        <f>'Va branche volume'!K31/heures!K31*1000</f>
        <v>54.9892525807523</v>
      </c>
      <c r="L31" s="4">
        <f>'Va branche volume'!L31/heures!L31*1000</f>
        <v>57.968954071751384</v>
      </c>
      <c r="M31" s="4">
        <f>'Va branche volume'!M31/heures!M31*1000</f>
        <v>59.523134587563902</v>
      </c>
      <c r="N31" s="4">
        <f>'Va branche volume'!N31/heures!N31*1000</f>
        <v>63.812130706582302</v>
      </c>
      <c r="O31" s="4">
        <f>'Va branche volume'!O31/heures!O31*1000</f>
        <v>64.630922016048345</v>
      </c>
      <c r="P31" s="4">
        <f>'Va branche volume'!P31/heures!P31*1000</f>
        <v>64.815628886908769</v>
      </c>
      <c r="Q31" s="4">
        <f>'Va branche volume'!Q31/heures!Q31*1000</f>
        <v>62.673889598659024</v>
      </c>
      <c r="R31" s="4">
        <f>'Va branche volume'!R31/heures!R31*1000</f>
        <v>64.058302033797418</v>
      </c>
      <c r="S31" s="4">
        <f>'Va branche volume'!S31/heures!S31*1000</f>
        <v>67.28148206666306</v>
      </c>
      <c r="T31" s="4">
        <f>'Va branche volume'!T31/heures!T31*1000</f>
        <v>68.911901628155363</v>
      </c>
      <c r="U31" s="4">
        <f>'Va branche volume'!U31/heures!U31*1000</f>
        <v>68.676692076504111</v>
      </c>
      <c r="V31" s="4">
        <f>'Va branche volume'!V31/heures!V31*1000</f>
        <v>72.102786797437901</v>
      </c>
      <c r="W31" s="4">
        <f>'Va branche volume'!W31/heures!W31*1000</f>
        <v>73.255690446630837</v>
      </c>
      <c r="X31" s="4">
        <f>'Va branche volume'!X31/heures!X31*1000</f>
        <v>72.957739323361579</v>
      </c>
      <c r="Y31" s="4">
        <f>'Va branche volume'!Y31/heures!Y31*1000</f>
        <v>76.671201844909234</v>
      </c>
      <c r="Z31" s="4">
        <f>'Va branche volume'!Z31/heures!Z31*1000</f>
        <v>78.20135363208496</v>
      </c>
      <c r="AA31" s="4"/>
      <c r="AB31" s="4"/>
      <c r="AC31" s="4"/>
      <c r="AD31" s="4"/>
      <c r="AE31" s="4"/>
      <c r="AF31" s="4"/>
    </row>
    <row r="32" spans="1:32" s="3" customFormat="1" x14ac:dyDescent="0.15">
      <c r="A32" s="3" t="s">
        <v>57</v>
      </c>
      <c r="B32" s="3" t="s">
        <v>58</v>
      </c>
      <c r="C32" s="4">
        <f>'Va branche volume'!C32/heures!C32*1000</f>
        <v>52.683899270848876</v>
      </c>
      <c r="D32" s="4">
        <f>'Va branche volume'!D32/heures!D32*1000</f>
        <v>54.452829404482323</v>
      </c>
      <c r="E32" s="4">
        <f>'Va branche volume'!E32/heures!E32*1000</f>
        <v>57.444867918950919</v>
      </c>
      <c r="F32" s="4">
        <f>'Va branche volume'!F32/heures!F32*1000</f>
        <v>58.745323200490766</v>
      </c>
      <c r="G32" s="4">
        <f>'Va branche volume'!G32/heures!G32*1000</f>
        <v>58.727443509666877</v>
      </c>
      <c r="H32" s="4">
        <f>'Va branche volume'!H32/heures!H32*1000</f>
        <v>57.308131784969376</v>
      </c>
      <c r="I32" s="4">
        <f>'Va branche volume'!I32/heures!I32*1000</f>
        <v>57.756746976611872</v>
      </c>
      <c r="J32" s="4">
        <f>'Va branche volume'!J32/heures!J32*1000</f>
        <v>58.510235374199134</v>
      </c>
      <c r="K32" s="4">
        <f>'Va branche volume'!K32/heures!K32*1000</f>
        <v>60.938735125966687</v>
      </c>
      <c r="L32" s="4">
        <f>'Va branche volume'!L32/heures!L32*1000</f>
        <v>64.591568542095246</v>
      </c>
      <c r="M32" s="4">
        <f>'Va branche volume'!M32/heures!M32*1000</f>
        <v>67.006377165792642</v>
      </c>
      <c r="N32" s="4">
        <f>'Va branche volume'!N32/heures!N32*1000</f>
        <v>69.101919306540026</v>
      </c>
      <c r="O32" s="4">
        <f>'Va branche volume'!O32/heures!O32*1000</f>
        <v>69.172533446037747</v>
      </c>
      <c r="P32" s="4">
        <f>'Va branche volume'!P32/heures!P32*1000</f>
        <v>66.262896782687818</v>
      </c>
      <c r="Q32" s="4">
        <f>'Va branche volume'!Q32/heures!Q32*1000</f>
        <v>62.613023806994391</v>
      </c>
      <c r="R32" s="4">
        <f>'Va branche volume'!R32/heures!R32*1000</f>
        <v>65.504737594026949</v>
      </c>
      <c r="S32" s="4">
        <f>'Va branche volume'!S32/heures!S32*1000</f>
        <v>68.428574142565722</v>
      </c>
      <c r="T32" s="4">
        <f>'Va branche volume'!T32/heures!T32*1000</f>
        <v>67.237393637362231</v>
      </c>
      <c r="U32" s="4">
        <f>'Va branche volume'!U32/heures!U32*1000</f>
        <v>66.175237324809174</v>
      </c>
      <c r="V32" s="4">
        <f>'Va branche volume'!V32/heures!V32*1000</f>
        <v>68.540032544872091</v>
      </c>
      <c r="W32" s="4">
        <f>'Va branche volume'!W32/heures!W32*1000</f>
        <v>69.034937942163779</v>
      </c>
      <c r="X32" s="4">
        <f>'Va branche volume'!X32/heures!X32*1000</f>
        <v>69.158275489676825</v>
      </c>
      <c r="Y32" s="4">
        <f>'Va branche volume'!Y32/heures!Y32*1000</f>
        <v>74.808286484267029</v>
      </c>
      <c r="Z32" s="4" t="e">
        <f>'Va branche volume'!Z32/heures!Z32*1000</f>
        <v>#VALUE!</v>
      </c>
      <c r="AA32" s="4"/>
      <c r="AB32" s="4"/>
      <c r="AC32" s="4"/>
      <c r="AD32" s="4"/>
      <c r="AE32" s="4"/>
      <c r="AF32" s="4"/>
    </row>
    <row r="33" spans="1:32" s="3" customFormat="1" x14ac:dyDescent="0.15">
      <c r="A33" s="3" t="s">
        <v>59</v>
      </c>
      <c r="B33" s="3" t="s">
        <v>60</v>
      </c>
      <c r="C33" s="4">
        <f>'Va branche volume'!C33/heures!C33*1000</f>
        <v>22.932327563867972</v>
      </c>
      <c r="D33" s="4">
        <f>'Va branche volume'!D33/heures!D33*1000</f>
        <v>23.669186465108378</v>
      </c>
      <c r="E33" s="4">
        <f>'Va branche volume'!E33/heures!E33*1000</f>
        <v>27.73410864806576</v>
      </c>
      <c r="F33" s="4">
        <f>'Va branche volume'!F33/heures!F33*1000</f>
        <v>30.671616445382487</v>
      </c>
      <c r="G33" s="4">
        <f>'Va branche volume'!G33/heures!G33*1000</f>
        <v>34.244529397112167</v>
      </c>
      <c r="H33" s="4">
        <f>'Va branche volume'!H33/heures!H33*1000</f>
        <v>39.40329461874137</v>
      </c>
      <c r="I33" s="4">
        <f>'Va branche volume'!I33/heures!I33*1000</f>
        <v>47.984467764870509</v>
      </c>
      <c r="J33" s="4">
        <f>'Va branche volume'!J33/heures!J33*1000</f>
        <v>62.308457232914044</v>
      </c>
      <c r="K33" s="4">
        <f>'Va branche volume'!K33/heures!K33*1000</f>
        <v>64.503794413331022</v>
      </c>
      <c r="L33" s="4">
        <f>'Va branche volume'!L33/heures!L33*1000</f>
        <v>69.356169338243063</v>
      </c>
      <c r="M33" s="4">
        <f>'Va branche volume'!M33/heures!M33*1000</f>
        <v>70.945770603091191</v>
      </c>
      <c r="N33" s="4">
        <f>'Va branche volume'!N33/heures!N33*1000</f>
        <v>82.280536388524979</v>
      </c>
      <c r="O33" s="4">
        <f>'Va branche volume'!O33/heures!O33*1000</f>
        <v>86.704952646840937</v>
      </c>
      <c r="P33" s="4">
        <f>'Va branche volume'!P33/heures!P33*1000</f>
        <v>91.34734510326011</v>
      </c>
      <c r="Q33" s="4">
        <f>'Va branche volume'!Q33/heures!Q33*1000</f>
        <v>90.617263769839468</v>
      </c>
      <c r="R33" s="4">
        <f>'Va branche volume'!R33/heures!R33*1000</f>
        <v>97.016957874955963</v>
      </c>
      <c r="S33" s="4">
        <f>'Va branche volume'!S33/heures!S33*1000</f>
        <v>112.04922369685814</v>
      </c>
      <c r="T33" s="4">
        <f>'Va branche volume'!T33/heures!T33*1000</f>
        <v>122.37480611307691</v>
      </c>
      <c r="U33" s="4">
        <f>'Va branche volume'!U33/heures!U33*1000</f>
        <v>128.09423270572387</v>
      </c>
      <c r="V33" s="4">
        <f>'Va branche volume'!V33/heures!V33*1000</f>
        <v>146.2908495623924</v>
      </c>
      <c r="W33" s="4">
        <f>'Va branche volume'!W33/heures!W33*1000</f>
        <v>157.96895693414933</v>
      </c>
      <c r="X33" s="4">
        <f>'Va branche volume'!X33/heures!X33*1000</f>
        <v>157.271203654083</v>
      </c>
      <c r="Y33" s="4">
        <f>'Va branche volume'!Y33/heures!Y33*1000</f>
        <v>168.87202504702839</v>
      </c>
      <c r="Z33" s="4" t="e">
        <f>'Va branche volume'!Z33/heures!Z33*1000</f>
        <v>#VALUE!</v>
      </c>
      <c r="AA33" s="4"/>
      <c r="AB33" s="4"/>
      <c r="AC33" s="4"/>
      <c r="AD33" s="4"/>
      <c r="AE33" s="4"/>
      <c r="AF33" s="4"/>
    </row>
    <row r="34" spans="1:32" s="3" customFormat="1" x14ac:dyDescent="0.15">
      <c r="A34" s="3" t="s">
        <v>61</v>
      </c>
      <c r="B34" s="3" t="s">
        <v>62</v>
      </c>
      <c r="C34" s="4">
        <f>'Va branche volume'!C34/heures!C34*1000</f>
        <v>51.860512871331196</v>
      </c>
      <c r="D34" s="4">
        <f>'Va branche volume'!D34/heures!D34*1000</f>
        <v>51.197288761686174</v>
      </c>
      <c r="E34" s="4">
        <f>'Va branche volume'!E34/heures!E34*1000</f>
        <v>53.311837596958867</v>
      </c>
      <c r="F34" s="4">
        <f>'Va branche volume'!F34/heures!F34*1000</f>
        <v>52.975296691997421</v>
      </c>
      <c r="G34" s="4">
        <f>'Va branche volume'!G34/heures!G34*1000</f>
        <v>51.273574725892509</v>
      </c>
      <c r="H34" s="4">
        <f>'Va branche volume'!H34/heures!H34*1000</f>
        <v>47.465033854296223</v>
      </c>
      <c r="I34" s="4">
        <f>'Va branche volume'!I34/heures!I34*1000</f>
        <v>46.190552500550297</v>
      </c>
      <c r="J34" s="4">
        <f>'Va branche volume'!J34/heures!J34*1000</f>
        <v>47.430340870725175</v>
      </c>
      <c r="K34" s="4">
        <f>'Va branche volume'!K34/heures!K34*1000</f>
        <v>51.435641894850427</v>
      </c>
      <c r="L34" s="4">
        <f>'Va branche volume'!L34/heures!L34*1000</f>
        <v>53.63976160446915</v>
      </c>
      <c r="M34" s="4">
        <f>'Va branche volume'!M34/heures!M34*1000</f>
        <v>55.133185692640573</v>
      </c>
      <c r="N34" s="4">
        <f>'Va branche volume'!N34/heures!N34*1000</f>
        <v>57.536854622554841</v>
      </c>
      <c r="O34" s="4">
        <f>'Va branche volume'!O34/heures!O34*1000</f>
        <v>57.99258632028269</v>
      </c>
      <c r="P34" s="4">
        <f>'Va branche volume'!P34/heures!P34*1000</f>
        <v>58.846715207610728</v>
      </c>
      <c r="Q34" s="4">
        <f>'Va branche volume'!Q34/heures!Q34*1000</f>
        <v>56.697084733633865</v>
      </c>
      <c r="R34" s="4">
        <f>'Va branche volume'!R34/heures!R34*1000</f>
        <v>56.544624370735598</v>
      </c>
      <c r="S34" s="4">
        <f>'Va branche volume'!S34/heures!S34*1000</f>
        <v>56.460393608071456</v>
      </c>
      <c r="T34" s="4">
        <f>'Va branche volume'!T34/heures!T34*1000</f>
        <v>56.817375408521066</v>
      </c>
      <c r="U34" s="4">
        <f>'Va branche volume'!U34/heures!U34*1000</f>
        <v>56.166802844948236</v>
      </c>
      <c r="V34" s="4">
        <f>'Va branche volume'!V34/heures!V34*1000</f>
        <v>58.361128381727227</v>
      </c>
      <c r="W34" s="4">
        <f>'Va branche volume'!W34/heures!W34*1000</f>
        <v>58.702084951540328</v>
      </c>
      <c r="X34" s="4">
        <f>'Va branche volume'!X34/heures!X34*1000</f>
        <v>59.263941039218956</v>
      </c>
      <c r="Y34" s="4">
        <f>'Va branche volume'!Y34/heures!Y34*1000</f>
        <v>62.074750498109132</v>
      </c>
      <c r="Z34" s="4" t="e">
        <f>'Va branche volume'!Z34/heures!Z34*1000</f>
        <v>#VALUE!</v>
      </c>
      <c r="AA34" s="4"/>
      <c r="AB34" s="4"/>
      <c r="AC34" s="4"/>
      <c r="AD34" s="4"/>
      <c r="AE34" s="4"/>
      <c r="AF34" s="4"/>
    </row>
    <row r="35" spans="1:32" s="3" customFormat="1" x14ac:dyDescent="0.15">
      <c r="A35" s="3" t="s">
        <v>63</v>
      </c>
      <c r="B35" s="3" t="s">
        <v>64</v>
      </c>
      <c r="C35" s="4">
        <f>'Va branche volume'!C35/heures!C35*1000</f>
        <v>47.537926169427557</v>
      </c>
      <c r="D35" s="4">
        <f>'Va branche volume'!D35/heures!D35*1000</f>
        <v>48.535716627836798</v>
      </c>
      <c r="E35" s="4">
        <f>'Va branche volume'!E35/heures!E35*1000</f>
        <v>47.489818680618022</v>
      </c>
      <c r="F35" s="4">
        <f>'Va branche volume'!F35/heures!F35*1000</f>
        <v>49.777628766974168</v>
      </c>
      <c r="G35" s="4">
        <f>'Va branche volume'!G35/heures!G35*1000</f>
        <v>52.650858960798502</v>
      </c>
      <c r="H35" s="4">
        <f>'Va branche volume'!H35/heures!H35*1000</f>
        <v>58.059338640271413</v>
      </c>
      <c r="I35" s="4">
        <f>'Va branche volume'!I35/heures!I35*1000</f>
        <v>56.221344649517576</v>
      </c>
      <c r="J35" s="4">
        <f>'Va branche volume'!J35/heures!J35*1000</f>
        <v>57.815804972781081</v>
      </c>
      <c r="K35" s="4">
        <f>'Va branche volume'!K35/heures!K35*1000</f>
        <v>57.5058484983402</v>
      </c>
      <c r="L35" s="4">
        <f>'Va branche volume'!L35/heures!L35*1000</f>
        <v>59.589372973038635</v>
      </c>
      <c r="M35" s="4">
        <f>'Va branche volume'!M35/heures!M35*1000</f>
        <v>59.413283051187165</v>
      </c>
      <c r="N35" s="4">
        <f>'Va branche volume'!N35/heures!N35*1000</f>
        <v>58.470669346910221</v>
      </c>
      <c r="O35" s="4">
        <f>'Va branche volume'!O35/heures!O35*1000</f>
        <v>60.812927470730692</v>
      </c>
      <c r="P35" s="4">
        <f>'Va branche volume'!P35/heures!P35*1000</f>
        <v>61.300740511393435</v>
      </c>
      <c r="Q35" s="4">
        <f>'Va branche volume'!Q35/heures!Q35*1000</f>
        <v>65.375458683256866</v>
      </c>
      <c r="R35" s="4">
        <f>'Va branche volume'!R35/heures!R35*1000</f>
        <v>65.09897678098676</v>
      </c>
      <c r="S35" s="4">
        <f>'Va branche volume'!S35/heures!S35*1000</f>
        <v>67.980507960170854</v>
      </c>
      <c r="T35" s="4">
        <f>'Va branche volume'!T35/heures!T35*1000</f>
        <v>68.672983913648309</v>
      </c>
      <c r="U35" s="4">
        <f>'Va branche volume'!U35/heures!U35*1000</f>
        <v>69.295104944810234</v>
      </c>
      <c r="V35" s="4">
        <f>'Va branche volume'!V35/heures!V35*1000</f>
        <v>70.522555799216633</v>
      </c>
      <c r="W35" s="4">
        <f>'Va branche volume'!W35/heures!W35*1000</f>
        <v>69.990510559629499</v>
      </c>
      <c r="X35" s="4">
        <f>'Va branche volume'!X35/heures!X35*1000</f>
        <v>70.00310146080443</v>
      </c>
      <c r="Y35" s="4">
        <f>'Va branche volume'!Y35/heures!Y35*1000</f>
        <v>70.48339230847651</v>
      </c>
      <c r="Z35" s="4">
        <f>'Va branche volume'!Z35/heures!Z35*1000</f>
        <v>75.437307381731841</v>
      </c>
      <c r="AA35" s="4"/>
      <c r="AB35" s="4"/>
      <c r="AC35" s="4"/>
      <c r="AD35" s="4"/>
      <c r="AE35" s="4"/>
      <c r="AF35" s="4"/>
    </row>
    <row r="36" spans="1:32" s="3" customFormat="1" x14ac:dyDescent="0.15">
      <c r="A36" s="3" t="s">
        <v>65</v>
      </c>
      <c r="B36" s="3" t="s">
        <v>66</v>
      </c>
      <c r="C36" s="4">
        <f>'Va branche volume'!C36/heures!C36*1000</f>
        <v>330.45718037684998</v>
      </c>
      <c r="D36" s="4">
        <f>'Va branche volume'!D36/heures!D36*1000</f>
        <v>345.33328339625547</v>
      </c>
      <c r="E36" s="4">
        <f>'Va branche volume'!E36/heures!E36*1000</f>
        <v>354.75949030284283</v>
      </c>
      <c r="F36" s="4">
        <f>'Va branche volume'!F36/heures!F36*1000</f>
        <v>355.69154680041873</v>
      </c>
      <c r="G36" s="4">
        <f>'Va branche volume'!G36/heures!G36*1000</f>
        <v>336.88255427440237</v>
      </c>
      <c r="H36" s="4">
        <f>'Va branche volume'!H36/heures!H36*1000</f>
        <v>368.45072873469098</v>
      </c>
      <c r="I36" s="4">
        <f>'Va branche volume'!I36/heures!I36*1000</f>
        <v>371.71895872472049</v>
      </c>
      <c r="J36" s="4">
        <f>'Va branche volume'!J36/heures!J36*1000</f>
        <v>364.67015117201782</v>
      </c>
      <c r="K36" s="4">
        <f>'Va branche volume'!K36/heures!K36*1000</f>
        <v>369.35129925109908</v>
      </c>
      <c r="L36" s="4">
        <f>'Va branche volume'!L36/heures!L36*1000</f>
        <v>372.09090997334795</v>
      </c>
      <c r="M36" s="4">
        <f>'Va branche volume'!M36/heures!M36*1000</f>
        <v>369.94705674101942</v>
      </c>
      <c r="N36" s="4">
        <f>'Va branche volume'!N36/heures!N36*1000</f>
        <v>382.40403577286656</v>
      </c>
      <c r="O36" s="4">
        <f>'Va branche volume'!O36/heures!O36*1000</f>
        <v>378.94383601506399</v>
      </c>
      <c r="P36" s="4">
        <f>'Va branche volume'!P36/heures!P36*1000</f>
        <v>376.31198379724077</v>
      </c>
      <c r="Q36" s="4">
        <f>'Va branche volume'!Q36/heures!Q36*1000</f>
        <v>412.9234038918209</v>
      </c>
      <c r="R36" s="4">
        <f>'Va branche volume'!R36/heures!R36*1000</f>
        <v>422.21162192219435</v>
      </c>
      <c r="S36" s="4">
        <f>'Va branche volume'!S36/heures!S36*1000</f>
        <v>407.76330615265385</v>
      </c>
      <c r="T36" s="4">
        <f>'Va branche volume'!T36/heures!T36*1000</f>
        <v>409.15210901892493</v>
      </c>
      <c r="U36" s="4">
        <f>'Va branche volume'!U36/heures!U36*1000</f>
        <v>415.71857956262511</v>
      </c>
      <c r="V36" s="4">
        <f>'Va branche volume'!V36/heures!V36*1000</f>
        <v>435.8076012771968</v>
      </c>
      <c r="W36" s="4">
        <f>'Va branche volume'!W36/heures!W36*1000</f>
        <v>444.88299610636858</v>
      </c>
      <c r="X36" s="4">
        <f>'Va branche volume'!X36/heures!X36*1000</f>
        <v>434.88414733854989</v>
      </c>
      <c r="Y36" s="4">
        <f>'Va branche volume'!Y36/heures!Y36*1000</f>
        <v>438.91179048172455</v>
      </c>
      <c r="Z36" s="4">
        <f>'Va branche volume'!Z36/heures!Z36*1000</f>
        <v>452.27437624227366</v>
      </c>
      <c r="AA36" s="4"/>
      <c r="AB36" s="4"/>
      <c r="AC36" s="4"/>
      <c r="AD36" s="4"/>
      <c r="AE36" s="4"/>
      <c r="AF36" s="4"/>
    </row>
    <row r="37" spans="1:32" s="3" customFormat="1" x14ac:dyDescent="0.15">
      <c r="A37" s="3" t="s">
        <v>67</v>
      </c>
      <c r="B37" s="3" t="s">
        <v>68</v>
      </c>
      <c r="C37" s="4">
        <f>'Va branche volume'!C37/heures!C37*1000</f>
        <v>44.56615664473086</v>
      </c>
      <c r="D37" s="4">
        <f>'Va branche volume'!D37/heures!D37*1000</f>
        <v>45.502669788659226</v>
      </c>
      <c r="E37" s="4">
        <f>'Va branche volume'!E37/heures!E37*1000</f>
        <v>43.964943170558861</v>
      </c>
      <c r="F37" s="4">
        <f>'Va branche volume'!F37/heures!F37*1000</f>
        <v>43.975199512622872</v>
      </c>
      <c r="G37" s="4">
        <f>'Va branche volume'!G37/heures!G37*1000</f>
        <v>43.914505676350828</v>
      </c>
      <c r="H37" s="4">
        <f>'Va branche volume'!H37/heures!H37*1000</f>
        <v>42.776199952331865</v>
      </c>
      <c r="I37" s="4">
        <f>'Va branche volume'!I37/heures!I37*1000</f>
        <v>41.111584642544628</v>
      </c>
      <c r="J37" s="4">
        <f>'Va branche volume'!J37/heures!J37*1000</f>
        <v>41.830451536899901</v>
      </c>
      <c r="K37" s="4">
        <f>'Va branche volume'!K37/heures!K37*1000</f>
        <v>42.388958955156838</v>
      </c>
      <c r="L37" s="4">
        <f>'Va branche volume'!L37/heures!L37*1000</f>
        <v>41.933143282666883</v>
      </c>
      <c r="M37" s="4">
        <f>'Va branche volume'!M37/heures!M37*1000</f>
        <v>42.11128153002187</v>
      </c>
      <c r="N37" s="4">
        <f>'Va branche volume'!N37/heures!N37*1000</f>
        <v>43.49037143650726</v>
      </c>
      <c r="O37" s="4">
        <f>'Va branche volume'!O37/heures!O37*1000</f>
        <v>43.072824568985261</v>
      </c>
      <c r="P37" s="4">
        <f>'Va branche volume'!P37/heures!P37*1000</f>
        <v>43.423740019966573</v>
      </c>
      <c r="Q37" s="4">
        <f>'Va branche volume'!Q37/heures!Q37*1000</f>
        <v>42.137212049073426</v>
      </c>
      <c r="R37" s="4">
        <f>'Va branche volume'!R37/heures!R37*1000</f>
        <v>42.484012578837422</v>
      </c>
      <c r="S37" s="4">
        <f>'Va branche volume'!S37/heures!S37*1000</f>
        <v>41.903127917232979</v>
      </c>
      <c r="T37" s="4">
        <f>'Va branche volume'!T37/heures!T37*1000</f>
        <v>41.692401699658262</v>
      </c>
      <c r="U37" s="4">
        <f>'Va branche volume'!U37/heures!U37*1000</f>
        <v>41.761644187008066</v>
      </c>
      <c r="V37" s="4">
        <f>'Va branche volume'!V37/heures!V37*1000</f>
        <v>41.671384106280101</v>
      </c>
      <c r="W37" s="4">
        <f>'Va branche volume'!W37/heures!W37*1000</f>
        <v>41.801766139708334</v>
      </c>
      <c r="X37" s="4">
        <f>'Va branche volume'!X37/heures!X37*1000</f>
        <v>41.204836355825677</v>
      </c>
      <c r="Y37" s="4">
        <f>'Va branche volume'!Y37/heures!Y37*1000</f>
        <v>41.60302139668687</v>
      </c>
      <c r="Z37" s="4">
        <f>'Va branche volume'!Z37/heures!Z37*1000</f>
        <v>42.462665118083777</v>
      </c>
      <c r="AA37" s="4"/>
      <c r="AB37" s="4"/>
      <c r="AC37" s="4"/>
      <c r="AD37" s="4"/>
      <c r="AE37" s="4"/>
      <c r="AF37" s="4"/>
    </row>
    <row r="38" spans="1:32" s="3" customFormat="1" x14ac:dyDescent="0.15">
      <c r="A38" s="3" t="s">
        <v>69</v>
      </c>
      <c r="B38" s="3" t="s">
        <v>70</v>
      </c>
      <c r="C38" s="4">
        <f>'Va branche volume'!C38/heures!C38*1000</f>
        <v>48.553721150218813</v>
      </c>
      <c r="D38" s="4">
        <f>'Va branche volume'!D38/heures!D38*1000</f>
        <v>50.362326596068655</v>
      </c>
      <c r="E38" s="4">
        <f>'Va branche volume'!E38/heures!E38*1000</f>
        <v>50.199037390099875</v>
      </c>
      <c r="F38" s="4">
        <f>'Va branche volume'!F38/heures!F38*1000</f>
        <v>51.929266459285245</v>
      </c>
      <c r="G38" s="4">
        <f>'Va branche volume'!G38/heures!G38*1000</f>
        <v>53.207847090190008</v>
      </c>
      <c r="H38" s="4">
        <f>'Va branche volume'!H38/heures!H38*1000</f>
        <v>50.347369113068879</v>
      </c>
      <c r="I38" s="4">
        <f>'Va branche volume'!I38/heures!I38*1000</f>
        <v>47.760540097300861</v>
      </c>
      <c r="J38" s="4">
        <f>'Va branche volume'!J38/heures!J38*1000</f>
        <v>50.698653343246498</v>
      </c>
      <c r="K38" s="4">
        <f>'Va branche volume'!K38/heures!K38*1000</f>
        <v>51.942465828853678</v>
      </c>
      <c r="L38" s="4">
        <f>'Va branche volume'!L38/heures!L38*1000</f>
        <v>51.531574269106002</v>
      </c>
      <c r="M38" s="4">
        <f>'Va branche volume'!M38/heures!M38*1000</f>
        <v>53.426704187578835</v>
      </c>
      <c r="N38" s="4">
        <f>'Va branche volume'!N38/heures!N38*1000</f>
        <v>54.873571611228918</v>
      </c>
      <c r="O38" s="4">
        <f>'Va branche volume'!O38/heures!O38*1000</f>
        <v>54.0638681501067</v>
      </c>
      <c r="P38" s="4">
        <f>'Va branche volume'!P38/heures!P38*1000</f>
        <v>53.668474353008143</v>
      </c>
      <c r="Q38" s="4">
        <f>'Va branche volume'!Q38/heures!Q38*1000</f>
        <v>50.795418711568104</v>
      </c>
      <c r="R38" s="4">
        <f>'Va branche volume'!R38/heures!R38*1000</f>
        <v>53.386022653939968</v>
      </c>
      <c r="S38" s="4">
        <f>'Va branche volume'!S38/heures!S38*1000</f>
        <v>52.226640114647736</v>
      </c>
      <c r="T38" s="4">
        <f>'Va branche volume'!T38/heures!T38*1000</f>
        <v>52.049470006240853</v>
      </c>
      <c r="U38" s="4">
        <f>'Va branche volume'!U38/heures!U38*1000</f>
        <v>51.903383006432442</v>
      </c>
      <c r="V38" s="4">
        <f>'Va branche volume'!V38/heures!V38*1000</f>
        <v>51.593351351902562</v>
      </c>
      <c r="W38" s="4">
        <f>'Va branche volume'!W38/heures!W38*1000</f>
        <v>51.888769813279701</v>
      </c>
      <c r="X38" s="4">
        <f>'Va branche volume'!X38/heures!X38*1000</f>
        <v>51.24574689594769</v>
      </c>
      <c r="Y38" s="4">
        <f>'Va branche volume'!Y38/heures!Y38*1000</f>
        <v>52.573946966067808</v>
      </c>
      <c r="Z38" s="4" t="e">
        <f>'Va branche volume'!Z38/heures!Z38*1000</f>
        <v>#VALUE!</v>
      </c>
      <c r="AA38" s="4"/>
      <c r="AB38" s="4"/>
      <c r="AC38" s="4"/>
      <c r="AD38" s="4"/>
      <c r="AE38" s="4"/>
      <c r="AF38" s="4"/>
    </row>
    <row r="39" spans="1:32" s="3" customFormat="1" x14ac:dyDescent="0.15">
      <c r="A39" s="3" t="s">
        <v>71</v>
      </c>
      <c r="B39" s="3" t="s">
        <v>72</v>
      </c>
      <c r="C39" s="4">
        <f>'Va branche volume'!C39/heures!C39*1000</f>
        <v>52.068017472840289</v>
      </c>
      <c r="D39" s="4">
        <f>'Va branche volume'!D39/heures!D39*1000</f>
        <v>53.128481762045375</v>
      </c>
      <c r="E39" s="4">
        <f>'Va branche volume'!E39/heures!E39*1000</f>
        <v>52.179973250075292</v>
      </c>
      <c r="F39" s="4">
        <f>'Va branche volume'!F39/heures!F39*1000</f>
        <v>51.654609752203946</v>
      </c>
      <c r="G39" s="4">
        <f>'Va branche volume'!G39/heures!G39*1000</f>
        <v>51.007575230513922</v>
      </c>
      <c r="H39" s="4">
        <f>'Va branche volume'!H39/heures!H39*1000</f>
        <v>51.140049923956489</v>
      </c>
      <c r="I39" s="4">
        <f>'Va branche volume'!I39/heures!I39*1000</f>
        <v>49.181923726563952</v>
      </c>
      <c r="J39" s="4">
        <f>'Va branche volume'!J39/heures!J39*1000</f>
        <v>49.088432590441258</v>
      </c>
      <c r="K39" s="4">
        <f>'Va branche volume'!K39/heures!K39*1000</f>
        <v>48.642774323509208</v>
      </c>
      <c r="L39" s="4">
        <f>'Va branche volume'!L39/heures!L39*1000</f>
        <v>48.760687425121922</v>
      </c>
      <c r="M39" s="4">
        <f>'Va branche volume'!M39/heures!M39*1000</f>
        <v>46.909536052080959</v>
      </c>
      <c r="N39" s="4">
        <f>'Va branche volume'!N39/heures!N39*1000</f>
        <v>47.690632351573399</v>
      </c>
      <c r="O39" s="4">
        <f>'Va branche volume'!O39/heures!O39*1000</f>
        <v>47.587009416125881</v>
      </c>
      <c r="P39" s="4">
        <f>'Va branche volume'!P39/heures!P39*1000</f>
        <v>49.159627070844159</v>
      </c>
      <c r="Q39" s="4">
        <f>'Va branche volume'!Q39/heures!Q39*1000</f>
        <v>47.349631900984242</v>
      </c>
      <c r="R39" s="4">
        <f>'Va branche volume'!R39/heures!R39*1000</f>
        <v>48.139372628318974</v>
      </c>
      <c r="S39" s="4">
        <f>'Va branche volume'!S39/heures!S39*1000</f>
        <v>46.041194190014608</v>
      </c>
      <c r="T39" s="4">
        <f>'Va branche volume'!T39/heures!T39*1000</f>
        <v>46.936885879508054</v>
      </c>
      <c r="U39" s="4">
        <f>'Va branche volume'!U39/heures!U39*1000</f>
        <v>47.537751159294338</v>
      </c>
      <c r="V39" s="4">
        <f>'Va branche volume'!V39/heures!V39*1000</f>
        <v>47.545733631555542</v>
      </c>
      <c r="W39" s="4">
        <f>'Va branche volume'!W39/heures!W39*1000</f>
        <v>48.389129044447159</v>
      </c>
      <c r="X39" s="4">
        <f>'Va branche volume'!X39/heures!X39*1000</f>
        <v>48.916608577318989</v>
      </c>
      <c r="Y39" s="4">
        <f>'Va branche volume'!Y39/heures!Y39*1000</f>
        <v>53.192829940134409</v>
      </c>
      <c r="Z39" s="4" t="e">
        <f>'Va branche volume'!Z39/heures!Z39*1000</f>
        <v>#VALUE!</v>
      </c>
      <c r="AA39" s="4"/>
      <c r="AB39" s="4"/>
      <c r="AC39" s="4"/>
      <c r="AD39" s="4"/>
      <c r="AE39" s="4"/>
      <c r="AF39" s="4"/>
    </row>
    <row r="40" spans="1:32" s="3" customFormat="1" x14ac:dyDescent="0.15">
      <c r="A40" s="3" t="s">
        <v>73</v>
      </c>
      <c r="B40" s="3" t="s">
        <v>74</v>
      </c>
      <c r="C40" s="4">
        <f>'Va branche volume'!C40/heures!C40*1000</f>
        <v>21.432117294807831</v>
      </c>
      <c r="D40" s="4">
        <f>'Va branche volume'!D40/heures!D40*1000</f>
        <v>22.441220856471748</v>
      </c>
      <c r="E40" s="4">
        <f>'Va branche volume'!E40/heures!E40*1000</f>
        <v>22.303658555940522</v>
      </c>
      <c r="F40" s="4">
        <f>'Va branche volume'!F40/heures!F40*1000</f>
        <v>23.022443208144832</v>
      </c>
      <c r="G40" s="4">
        <f>'Va branche volume'!G40/heures!G40*1000</f>
        <v>24.263636207611263</v>
      </c>
      <c r="H40" s="4">
        <f>'Va branche volume'!H40/heures!H40*1000</f>
        <v>25.372962458680728</v>
      </c>
      <c r="I40" s="4">
        <f>'Va branche volume'!I40/heures!I40*1000</f>
        <v>26.366313096276464</v>
      </c>
      <c r="J40" s="4">
        <f>'Va branche volume'!J40/heures!J40*1000</f>
        <v>31.676010054395466</v>
      </c>
      <c r="K40" s="4">
        <f>'Va branche volume'!K40/heures!K40*1000</f>
        <v>30.300490917199525</v>
      </c>
      <c r="L40" s="4">
        <f>'Va branche volume'!L40/heures!L40*1000</f>
        <v>29.800546768083869</v>
      </c>
      <c r="M40" s="4">
        <f>'Va branche volume'!M40/heures!M40*1000</f>
        <v>29.325696936818339</v>
      </c>
      <c r="N40" s="4">
        <f>'Va branche volume'!N40/heures!N40*1000</f>
        <v>30.954321845882067</v>
      </c>
      <c r="O40" s="4">
        <f>'Va branche volume'!O40/heures!O40*1000</f>
        <v>31.892836450312856</v>
      </c>
      <c r="P40" s="4">
        <f>'Va branche volume'!P40/heures!P40*1000</f>
        <v>31.939673577971334</v>
      </c>
      <c r="Q40" s="4">
        <f>'Va branche volume'!Q40/heures!Q40*1000</f>
        <v>32.683611384293407</v>
      </c>
      <c r="R40" s="4">
        <f>'Va branche volume'!R40/heures!R40*1000</f>
        <v>33.745649672403417</v>
      </c>
      <c r="S40" s="4">
        <f>'Va branche volume'!S40/heures!S40*1000</f>
        <v>33.612507824210404</v>
      </c>
      <c r="T40" s="4">
        <f>'Va branche volume'!T40/heures!T40*1000</f>
        <v>33.67402161386471</v>
      </c>
      <c r="U40" s="4">
        <f>'Va branche volume'!U40/heures!U40*1000</f>
        <v>33.654743890877818</v>
      </c>
      <c r="V40" s="4">
        <f>'Va branche volume'!V40/heures!V40*1000</f>
        <v>33.695797870938982</v>
      </c>
      <c r="W40" s="4">
        <f>'Va branche volume'!W40/heures!W40*1000</f>
        <v>33.927198268516634</v>
      </c>
      <c r="X40" s="4">
        <f>'Va branche volume'!X40/heures!X40*1000</f>
        <v>33.582104679208221</v>
      </c>
      <c r="Y40" s="4">
        <f>'Va branche volume'!Y40/heures!Y40*1000</f>
        <v>34.93016152496336</v>
      </c>
      <c r="Z40" s="4" t="e">
        <f>'Va branche volume'!Z40/heures!Z40*1000</f>
        <v>#VALUE!</v>
      </c>
      <c r="AA40" s="4"/>
      <c r="AB40" s="4"/>
      <c r="AC40" s="4"/>
      <c r="AD40" s="4"/>
      <c r="AE40" s="4"/>
      <c r="AF40" s="4"/>
    </row>
    <row r="41" spans="1:32" s="3" customFormat="1" x14ac:dyDescent="0.15">
      <c r="A41" s="3" t="s">
        <v>75</v>
      </c>
      <c r="B41" s="3" t="s">
        <v>76</v>
      </c>
      <c r="C41" s="4">
        <f>'Va branche volume'!C41/heures!C41*1000</f>
        <v>45.096312794090395</v>
      </c>
      <c r="D41" s="4">
        <f>'Va branche volume'!D41/heures!D41*1000</f>
        <v>45.295682856560681</v>
      </c>
      <c r="E41" s="4">
        <f>'Va branche volume'!E41/heures!E41*1000</f>
        <v>42.577670157544077</v>
      </c>
      <c r="F41" s="4">
        <f>'Va branche volume'!F41/heures!F41*1000</f>
        <v>41.752796224826255</v>
      </c>
      <c r="G41" s="4">
        <f>'Va branche volume'!G41/heures!G41*1000</f>
        <v>40.960945110978187</v>
      </c>
      <c r="H41" s="4">
        <f>'Va branche volume'!H41/heures!H41*1000</f>
        <v>40.349215528799178</v>
      </c>
      <c r="I41" s="4">
        <f>'Va branche volume'!I41/heures!I41*1000</f>
        <v>38.707477704077561</v>
      </c>
      <c r="J41" s="4">
        <f>'Va branche volume'!J41/heures!J41*1000</f>
        <v>37.448378883134204</v>
      </c>
      <c r="K41" s="4">
        <f>'Va branche volume'!K41/heures!K41*1000</f>
        <v>37.958377049478493</v>
      </c>
      <c r="L41" s="4">
        <f>'Va branche volume'!L41/heures!L41*1000</f>
        <v>37.302158671205945</v>
      </c>
      <c r="M41" s="4">
        <f>'Va branche volume'!M41/heures!M41*1000</f>
        <v>37.300123146397674</v>
      </c>
      <c r="N41" s="4">
        <f>'Va branche volume'!N41/heures!N41*1000</f>
        <v>38.427331138960511</v>
      </c>
      <c r="O41" s="4">
        <f>'Va branche volume'!O41/heures!O41*1000</f>
        <v>37.94564139959197</v>
      </c>
      <c r="P41" s="4">
        <f>'Va branche volume'!P41/heures!P41*1000</f>
        <v>38.327112089600099</v>
      </c>
      <c r="Q41" s="4">
        <f>'Va branche volume'!Q41/heures!Q41*1000</f>
        <v>36.938677234260119</v>
      </c>
      <c r="R41" s="4">
        <f>'Va branche volume'!R41/heures!R41*1000</f>
        <v>35.92767632784642</v>
      </c>
      <c r="S41" s="4">
        <f>'Va branche volume'!S41/heures!S41*1000</f>
        <v>35.82104948866111</v>
      </c>
      <c r="T41" s="4">
        <f>'Va branche volume'!T41/heures!T41*1000</f>
        <v>34.997400444738204</v>
      </c>
      <c r="U41" s="4">
        <f>'Va branche volume'!U41/heures!U41*1000</f>
        <v>34.872701773067334</v>
      </c>
      <c r="V41" s="4">
        <f>'Va branche volume'!V41/heures!V41*1000</f>
        <v>34.79905597789439</v>
      </c>
      <c r="W41" s="4">
        <f>'Va branche volume'!W41/heures!W41*1000</f>
        <v>34.769489259823516</v>
      </c>
      <c r="X41" s="4">
        <f>'Va branche volume'!X41/heures!X41*1000</f>
        <v>34.10437806348628</v>
      </c>
      <c r="Y41" s="4">
        <f>'Va branche volume'!Y41/heures!Y41*1000</f>
        <v>33.473135396735486</v>
      </c>
      <c r="Z41" s="4" t="e">
        <f>'Va branche volume'!Z41/heures!Z41*1000</f>
        <v>#VALUE!</v>
      </c>
      <c r="AA41" s="4"/>
      <c r="AB41" s="4"/>
      <c r="AC41" s="4"/>
      <c r="AD41" s="4"/>
      <c r="AE41" s="4"/>
      <c r="AF41" s="4"/>
    </row>
    <row r="42" spans="1:32" s="3" customFormat="1" x14ac:dyDescent="0.15">
      <c r="A42" s="3" t="s">
        <v>77</v>
      </c>
      <c r="B42" s="3" t="s">
        <v>78</v>
      </c>
      <c r="C42" s="4">
        <f>'Va branche volume'!C42/heures!C42*1000</f>
        <v>23.372620880512031</v>
      </c>
      <c r="D42" s="4">
        <f>'Va branche volume'!D42/heures!D42*1000</f>
        <v>23.914202169419507</v>
      </c>
      <c r="E42" s="4">
        <f>'Va branche volume'!E42/heures!E42*1000</f>
        <v>23.95032900214526</v>
      </c>
      <c r="F42" s="4">
        <f>'Va branche volume'!F42/heures!F42*1000</f>
        <v>23.590497079906335</v>
      </c>
      <c r="G42" s="4">
        <f>'Va branche volume'!G42/heures!G42*1000</f>
        <v>22.487485137920505</v>
      </c>
      <c r="H42" s="4">
        <f>'Va branche volume'!H42/heures!H42*1000</f>
        <v>23.426676517613902</v>
      </c>
      <c r="I42" s="4">
        <f>'Va branche volume'!I42/heures!I42*1000</f>
        <v>24.927882495522894</v>
      </c>
      <c r="J42" s="4">
        <f>'Va branche volume'!J42/heures!J42*1000</f>
        <v>26.675849617104934</v>
      </c>
      <c r="K42" s="4">
        <f>'Va branche volume'!K42/heures!K42*1000</f>
        <v>28.211642155856168</v>
      </c>
      <c r="L42" s="4">
        <f>'Va branche volume'!L42/heures!L42*1000</f>
        <v>28.516602550569868</v>
      </c>
      <c r="M42" s="4">
        <f>'Va branche volume'!M42/heures!M42*1000</f>
        <v>28.813898538768576</v>
      </c>
      <c r="N42" s="4">
        <f>'Va branche volume'!N42/heures!N42*1000</f>
        <v>28.515176327966593</v>
      </c>
      <c r="O42" s="4">
        <f>'Va branche volume'!O42/heures!O42*1000</f>
        <v>28.231941031931679</v>
      </c>
      <c r="P42" s="4">
        <f>'Va branche volume'!P42/heures!P42*1000</f>
        <v>28.396928389592887</v>
      </c>
      <c r="Q42" s="4">
        <f>'Va branche volume'!Q42/heures!Q42*1000</f>
        <v>28.002185073295937</v>
      </c>
      <c r="R42" s="4">
        <f>'Va branche volume'!R42/heures!R42*1000</f>
        <v>28.289299519900268</v>
      </c>
      <c r="S42" s="4">
        <f>'Va branche volume'!S42/heures!S42*1000</f>
        <v>27.578738641005934</v>
      </c>
      <c r="T42" s="4">
        <f>'Va branche volume'!T42/heures!T42*1000</f>
        <v>27.576472759536998</v>
      </c>
      <c r="U42" s="4">
        <f>'Va branche volume'!U42/heures!U42*1000</f>
        <v>27.699301058790471</v>
      </c>
      <c r="V42" s="4">
        <f>'Va branche volume'!V42/heures!V42*1000</f>
        <v>27.641576138249125</v>
      </c>
      <c r="W42" s="4">
        <f>'Va branche volume'!W42/heures!W42*1000</f>
        <v>27.136005400565971</v>
      </c>
      <c r="X42" s="4">
        <f>'Va branche volume'!X42/heures!X42*1000</f>
        <v>27.245658315434699</v>
      </c>
      <c r="Y42" s="4">
        <f>'Va branche volume'!Y42/heures!Y42*1000</f>
        <v>27.901476217192929</v>
      </c>
      <c r="Z42" s="4">
        <f>'Va branche volume'!Z42/heures!Z42*1000</f>
        <v>28.555962844846217</v>
      </c>
      <c r="AA42" s="4"/>
      <c r="AB42" s="4"/>
      <c r="AC42" s="4"/>
      <c r="AD42" s="4"/>
      <c r="AE42" s="4"/>
      <c r="AF42" s="4"/>
    </row>
    <row r="43" spans="1:32" s="3" customFormat="1" x14ac:dyDescent="0.15">
      <c r="A43" s="3" t="s">
        <v>79</v>
      </c>
      <c r="B43" s="3" t="s">
        <v>80</v>
      </c>
      <c r="C43" s="4">
        <f>'Va branche volume'!C43/heures!C43*1000</f>
        <v>29.436768847024315</v>
      </c>
      <c r="D43" s="4">
        <f>'Va branche volume'!D43/heures!D43*1000</f>
        <v>31.413924849260518</v>
      </c>
      <c r="E43" s="4">
        <f>'Va branche volume'!E43/heures!E43*1000</f>
        <v>31.788818081997018</v>
      </c>
      <c r="F43" s="4">
        <f>'Va branche volume'!F43/heures!F43*1000</f>
        <v>33.667811465342318</v>
      </c>
      <c r="G43" s="4">
        <f>'Va branche volume'!G43/heures!G43*1000</f>
        <v>34.126400267440964</v>
      </c>
      <c r="H43" s="4">
        <f>'Va branche volume'!H43/heures!H43*1000</f>
        <v>33.621302673501482</v>
      </c>
      <c r="I43" s="4">
        <f>'Va branche volume'!I43/heures!I43*1000</f>
        <v>33.28946709908805</v>
      </c>
      <c r="J43" s="4">
        <f>'Va branche volume'!J43/heures!J43*1000</f>
        <v>34.008776264646016</v>
      </c>
      <c r="K43" s="4">
        <f>'Va branche volume'!K43/heures!K43*1000</f>
        <v>35.767538653975308</v>
      </c>
      <c r="L43" s="4">
        <f>'Va branche volume'!L43/heures!L43*1000</f>
        <v>35.492011276568412</v>
      </c>
      <c r="M43" s="4">
        <f>'Va branche volume'!M43/heures!M43*1000</f>
        <v>36.416126201552743</v>
      </c>
      <c r="N43" s="4">
        <f>'Va branche volume'!N43/heures!N43*1000</f>
        <v>36.334236140936106</v>
      </c>
      <c r="O43" s="4">
        <f>'Va branche volume'!O43/heures!O43*1000</f>
        <v>35.188076741280916</v>
      </c>
      <c r="P43" s="4">
        <f>'Va branche volume'!P43/heures!P43*1000</f>
        <v>35.349699493184985</v>
      </c>
      <c r="Q43" s="4">
        <f>'Va branche volume'!Q43/heures!Q43*1000</f>
        <v>35.473032429509061</v>
      </c>
      <c r="R43" s="4">
        <f>'Va branche volume'!R43/heures!R43*1000</f>
        <v>35.359439103891305</v>
      </c>
      <c r="S43" s="4">
        <f>'Va branche volume'!S43/heures!S43*1000</f>
        <v>34.990215442420777</v>
      </c>
      <c r="T43" s="4">
        <f>'Va branche volume'!T43/heures!T43*1000</f>
        <v>34.814907173402275</v>
      </c>
      <c r="U43" s="4">
        <f>'Va branche volume'!U43/heures!U43*1000</f>
        <v>35.018603925546223</v>
      </c>
      <c r="V43" s="4">
        <f>'Va branche volume'!V43/heures!V43*1000</f>
        <v>34.863202744099219</v>
      </c>
      <c r="W43" s="4">
        <f>'Va branche volume'!W43/heures!W43*1000</f>
        <v>34.652323507794158</v>
      </c>
      <c r="X43" s="4">
        <f>'Va branche volume'!X43/heures!X43*1000</f>
        <v>34.643596484290647</v>
      </c>
      <c r="Y43" s="4">
        <f>'Va branche volume'!Y43/heures!Y43*1000</f>
        <v>35.167220080216111</v>
      </c>
      <c r="Z43" s="4" t="e">
        <f>'Va branche volume'!Z43/heures!Z43*1000</f>
        <v>#VALUE!</v>
      </c>
      <c r="AA43" s="4"/>
      <c r="AB43" s="4"/>
      <c r="AC43" s="4"/>
      <c r="AD43" s="4"/>
      <c r="AE43" s="4"/>
      <c r="AF43" s="4"/>
    </row>
    <row r="44" spans="1:32" s="3" customFormat="1" x14ac:dyDescent="0.15">
      <c r="A44" s="3" t="s">
        <v>81</v>
      </c>
      <c r="B44" s="3" t="s">
        <v>82</v>
      </c>
      <c r="C44" s="4">
        <f>'Va branche volume'!C44/heures!C44*1000</f>
        <v>24.602415794159356</v>
      </c>
      <c r="D44" s="4">
        <f>'Va branche volume'!D44/heures!D44*1000</f>
        <v>24.55182139260047</v>
      </c>
      <c r="E44" s="4">
        <f>'Va branche volume'!E44/heures!E44*1000</f>
        <v>24.191039470314138</v>
      </c>
      <c r="F44" s="4">
        <f>'Va branche volume'!F44/heures!F44*1000</f>
        <v>23.331431399147526</v>
      </c>
      <c r="G44" s="4">
        <f>'Va branche volume'!G44/heures!G44*1000</f>
        <v>21.474571442327939</v>
      </c>
      <c r="H44" s="4">
        <f>'Va branche volume'!H44/heures!H44*1000</f>
        <v>22.774247701317098</v>
      </c>
      <c r="I44" s="4">
        <f>'Va branche volume'!I44/heures!I44*1000</f>
        <v>25.176727661617178</v>
      </c>
      <c r="J44" s="4">
        <f>'Va branche volume'!J44/heures!J44*1000</f>
        <v>27.818995373021103</v>
      </c>
      <c r="K44" s="4">
        <f>'Va branche volume'!K44/heures!K44*1000</f>
        <v>30.059308226158318</v>
      </c>
      <c r="L44" s="4">
        <f>'Va branche volume'!L44/heures!L44*1000</f>
        <v>30.910295564630168</v>
      </c>
      <c r="M44" s="4">
        <f>'Va branche volume'!M44/heures!M44*1000</f>
        <v>31.103465837631482</v>
      </c>
      <c r="N44" s="4">
        <f>'Va branche volume'!N44/heures!N44*1000</f>
        <v>30.489891998964755</v>
      </c>
      <c r="O44" s="4">
        <f>'Va branche volume'!O44/heures!O44*1000</f>
        <v>30.270259228389616</v>
      </c>
      <c r="P44" s="4">
        <f>'Va branche volume'!P44/heures!P44*1000</f>
        <v>30.409326355423193</v>
      </c>
      <c r="Q44" s="4">
        <f>'Va branche volume'!Q44/heures!Q44*1000</f>
        <v>29.350343269240561</v>
      </c>
      <c r="R44" s="4">
        <f>'Va branche volume'!R44/heures!R44*1000</f>
        <v>29.748931724121878</v>
      </c>
      <c r="S44" s="4">
        <f>'Va branche volume'!S44/heures!S44*1000</f>
        <v>28.240165273467948</v>
      </c>
      <c r="T44" s="4">
        <f>'Va branche volume'!T44/heures!T44*1000</f>
        <v>28.182862950335945</v>
      </c>
      <c r="U44" s="4">
        <f>'Va branche volume'!U44/heures!U44*1000</f>
        <v>27.941066621934482</v>
      </c>
      <c r="V44" s="4">
        <f>'Va branche volume'!V44/heures!V44*1000</f>
        <v>27.562554010657816</v>
      </c>
      <c r="W44" s="4">
        <f>'Va branche volume'!W44/heures!W44*1000</f>
        <v>26.43537437200569</v>
      </c>
      <c r="X44" s="4">
        <f>'Va branche volume'!X44/heures!X44*1000</f>
        <v>26.540403519961846</v>
      </c>
      <c r="Y44" s="4">
        <f>'Va branche volume'!Y44/heures!Y44*1000</f>
        <v>27.396329661353441</v>
      </c>
      <c r="Z44" s="4" t="e">
        <f>'Va branche volume'!Z44/heures!Z44*1000</f>
        <v>#VALUE!</v>
      </c>
      <c r="AA44" s="4"/>
      <c r="AB44" s="4"/>
      <c r="AC44" s="4"/>
      <c r="AD44" s="4"/>
      <c r="AE44" s="4"/>
      <c r="AF44" s="4"/>
    </row>
    <row r="45" spans="1:32" s="3" customFormat="1" x14ac:dyDescent="0.15">
      <c r="A45" s="3" t="s">
        <v>83</v>
      </c>
      <c r="B45" s="3" t="s">
        <v>84</v>
      </c>
      <c r="C45" s="4">
        <f>'Va branche volume'!C45/heures!C45*1000</f>
        <v>9.4051444632898438</v>
      </c>
      <c r="D45" s="4">
        <f>'Va branche volume'!D45/heures!D45*1000</f>
        <v>9.9302383263123346</v>
      </c>
      <c r="E45" s="4">
        <f>'Va branche volume'!E45/heures!E45*1000</f>
        <v>10.268163466284514</v>
      </c>
      <c r="F45" s="4">
        <f>'Va branche volume'!F45/heures!F45*1000</f>
        <v>9.4292477728722375</v>
      </c>
      <c r="G45" s="4">
        <f>'Va branche volume'!G45/heures!G45*1000</f>
        <v>9.2727828863290398</v>
      </c>
      <c r="H45" s="4">
        <f>'Va branche volume'!H45/heures!H45*1000</f>
        <v>9.7091601370426837</v>
      </c>
      <c r="I45" s="4">
        <f>'Va branche volume'!I45/heures!I45*1000</f>
        <v>9.9396271041002624</v>
      </c>
      <c r="J45" s="4">
        <f>'Va branche volume'!J45/heures!J45*1000</f>
        <v>10.56331370385081</v>
      </c>
      <c r="K45" s="4">
        <f>'Va branche volume'!K45/heures!K45*1000</f>
        <v>10.767062320175263</v>
      </c>
      <c r="L45" s="4">
        <f>'Va branche volume'!L45/heures!L45*1000</f>
        <v>10.844318250399082</v>
      </c>
      <c r="M45" s="4">
        <f>'Va branche volume'!M45/heures!M45*1000</f>
        <v>10.623042852210631</v>
      </c>
      <c r="N45" s="4">
        <f>'Va branche volume'!N45/heures!N45*1000</f>
        <v>10.42089774049423</v>
      </c>
      <c r="O45" s="4">
        <f>'Va branche volume'!O45/heures!O45*1000</f>
        <v>10.557810745988151</v>
      </c>
      <c r="P45" s="4">
        <f>'Va branche volume'!P45/heures!P45*1000</f>
        <v>10.644267574915975</v>
      </c>
      <c r="Q45" s="4">
        <f>'Va branche volume'!Q45/heures!Q45*1000</f>
        <v>10.657200788364916</v>
      </c>
      <c r="R45" s="4">
        <f>'Va branche volume'!R45/heures!R45*1000</f>
        <v>10.780051542341875</v>
      </c>
      <c r="S45" s="4">
        <f>'Va branche volume'!S45/heures!S45*1000</f>
        <v>10.788273046508035</v>
      </c>
      <c r="T45" s="4">
        <f>'Va branche volume'!T45/heures!T45*1000</f>
        <v>10.771735711747835</v>
      </c>
      <c r="U45" s="4">
        <f>'Va branche volume'!U45/heures!U45*1000</f>
        <v>10.767144209318506</v>
      </c>
      <c r="V45" s="4">
        <f>'Va branche volume'!V45/heures!V45*1000</f>
        <v>10.878602684276192</v>
      </c>
      <c r="W45" s="4">
        <f>'Va branche volume'!W45/heures!W45*1000</f>
        <v>10.892190320357592</v>
      </c>
      <c r="X45" s="4">
        <f>'Va branche volume'!X45/heures!X45*1000</f>
        <v>11.096185039410022</v>
      </c>
      <c r="Y45" s="4">
        <f>'Va branche volume'!Y45/heures!Y45*1000</f>
        <v>11.262071764236573</v>
      </c>
      <c r="Z45" s="4" t="e">
        <f>'Va branche volume'!Z45/heures!Z45*1000</f>
        <v>#VALUE!</v>
      </c>
      <c r="AA45" s="4"/>
      <c r="AB45" s="4"/>
      <c r="AC45" s="4"/>
      <c r="AD45" s="4"/>
      <c r="AE45" s="4"/>
      <c r="AF45" s="4"/>
    </row>
    <row r="46" spans="1:32" s="3" customFormat="1" x14ac:dyDescent="0.15">
      <c r="A46" s="3" t="s">
        <v>85</v>
      </c>
      <c r="B46" s="3" t="s">
        <v>86</v>
      </c>
      <c r="C46" s="4">
        <f>'Va branche volume'!C46/heures!C46*1000</f>
        <v>37.052455889259875</v>
      </c>
      <c r="D46" s="4">
        <f>'Va branche volume'!D46/heures!D46*1000</f>
        <v>36.562317879464217</v>
      </c>
      <c r="E46" s="4">
        <f>'Va branche volume'!E46/heures!E46*1000</f>
        <v>36.384305085618173</v>
      </c>
      <c r="F46" s="4">
        <f>'Va branche volume'!F46/heures!F46*1000</f>
        <v>36.510288801678257</v>
      </c>
      <c r="G46" s="4">
        <f>'Va branche volume'!G46/heures!G46*1000</f>
        <v>36.22689541714437</v>
      </c>
      <c r="H46" s="4">
        <f>'Va branche volume'!H46/heures!H46*1000</f>
        <v>36.426839421057046</v>
      </c>
      <c r="I46" s="4">
        <f>'Va branche volume'!I46/heures!I46*1000</f>
        <v>37.486574907694113</v>
      </c>
      <c r="J46" s="4">
        <f>'Va branche volume'!J46/heures!J46*1000</f>
        <v>38.733156925947689</v>
      </c>
      <c r="K46" s="4">
        <f>'Va branche volume'!K46/heures!K46*1000</f>
        <v>38.320302160703847</v>
      </c>
      <c r="L46" s="4">
        <f>'Va branche volume'!L46/heures!L46*1000</f>
        <v>38.147041625068418</v>
      </c>
      <c r="M46" s="4">
        <f>'Va branche volume'!M46/heures!M46*1000</f>
        <v>38.080445448786449</v>
      </c>
      <c r="N46" s="4">
        <f>'Va branche volume'!N46/heures!N46*1000</f>
        <v>38.62986457186274</v>
      </c>
      <c r="O46" s="4">
        <f>'Va branche volume'!O46/heures!O46*1000</f>
        <v>37.679626686317555</v>
      </c>
      <c r="P46" s="4">
        <f>'Va branche volume'!P46/heures!P46*1000</f>
        <v>37.795308400049734</v>
      </c>
      <c r="Q46" s="4">
        <f>'Va branche volume'!Q46/heures!Q46*1000</f>
        <v>38.126537436691137</v>
      </c>
      <c r="R46" s="4">
        <f>'Va branche volume'!R46/heures!R46*1000</f>
        <v>38.129811755595561</v>
      </c>
      <c r="S46" s="4">
        <f>'Va branche volume'!S46/heures!S46*1000</f>
        <v>38.52521381862401</v>
      </c>
      <c r="T46" s="4">
        <f>'Va branche volume'!T46/heures!T46*1000</f>
        <v>39.179671102826937</v>
      </c>
      <c r="U46" s="4">
        <f>'Va branche volume'!U46/heures!U46*1000</f>
        <v>39.677399949159316</v>
      </c>
      <c r="V46" s="4">
        <f>'Va branche volume'!V46/heures!V46*1000</f>
        <v>39.683179949450846</v>
      </c>
      <c r="W46" s="4">
        <f>'Va branche volume'!W46/heures!W46*1000</f>
        <v>39.567104127546699</v>
      </c>
      <c r="X46" s="4">
        <f>'Va branche volume'!X46/heures!X46*1000</f>
        <v>39.712596106791644</v>
      </c>
      <c r="Y46" s="4">
        <f>'Va branche volume'!Y46/heures!Y46*1000</f>
        <v>40.511821830742718</v>
      </c>
      <c r="Z46" s="4">
        <f>'Va branche volume'!Z46/heures!Z46*1000</f>
        <v>41.009497400078011</v>
      </c>
      <c r="AA46" s="4"/>
      <c r="AB46" s="4"/>
      <c r="AC46" s="4"/>
      <c r="AD46" s="4"/>
      <c r="AE46" s="4"/>
      <c r="AF46" s="4"/>
    </row>
    <row r="47" spans="1:32" s="3" customFormat="1" x14ac:dyDescent="0.15">
      <c r="A47" s="3" t="s">
        <v>87</v>
      </c>
      <c r="B47" s="3" t="s">
        <v>88</v>
      </c>
      <c r="C47" s="4">
        <f>'Va branche volume'!C47/heures!C47*1000</f>
        <v>34.941836605081242</v>
      </c>
      <c r="D47" s="4">
        <f>'Va branche volume'!D47/heures!D47*1000</f>
        <v>35.58339021313094</v>
      </c>
      <c r="E47" s="4">
        <f>'Va branche volume'!E47/heures!E47*1000</f>
        <v>35.866008653690024</v>
      </c>
      <c r="F47" s="4">
        <f>'Va branche volume'!F47/heures!F47*1000</f>
        <v>36.294814916879133</v>
      </c>
      <c r="G47" s="4">
        <f>'Va branche volume'!G47/heures!G47*1000</f>
        <v>36.971139495139255</v>
      </c>
      <c r="H47" s="4">
        <f>'Va branche volume'!H47/heures!H47*1000</f>
        <v>36.860915755419683</v>
      </c>
      <c r="I47" s="4">
        <f>'Va branche volume'!I47/heures!I47*1000</f>
        <v>37.82877756867672</v>
      </c>
      <c r="J47" s="4">
        <f>'Va branche volume'!J47/heures!J47*1000</f>
        <v>39.146771244650544</v>
      </c>
      <c r="K47" s="4">
        <f>'Va branche volume'!K47/heures!K47*1000</f>
        <v>39.353187104687315</v>
      </c>
      <c r="L47" s="4">
        <f>'Va branche volume'!L47/heures!L47*1000</f>
        <v>39.6653121233877</v>
      </c>
      <c r="M47" s="4">
        <f>'Va branche volume'!M47/heures!M47*1000</f>
        <v>40.168050644857182</v>
      </c>
      <c r="N47" s="4">
        <f>'Va branche volume'!N47/heures!N47*1000</f>
        <v>41.237644940341362</v>
      </c>
      <c r="O47" s="4">
        <f>'Va branche volume'!O47/heures!O47*1000</f>
        <v>41.103508057369112</v>
      </c>
      <c r="P47" s="4">
        <f>'Va branche volume'!P47/heures!P47*1000</f>
        <v>41.813060663836126</v>
      </c>
      <c r="Q47" s="4">
        <f>'Va branche volume'!Q47/heures!Q47*1000</f>
        <v>43.604728391232001</v>
      </c>
      <c r="R47" s="4">
        <f>'Va branche volume'!R47/heures!R47*1000</f>
        <v>44.424657553484188</v>
      </c>
      <c r="S47" s="4">
        <f>'Va branche volume'!S47/heures!S47*1000</f>
        <v>45.221442518210402</v>
      </c>
      <c r="T47" s="4">
        <f>'Va branche volume'!T47/heures!T47*1000</f>
        <v>46.357182136135947</v>
      </c>
      <c r="U47" s="4">
        <f>'Va branche volume'!U47/heures!U47*1000</f>
        <v>46.974296450480537</v>
      </c>
      <c r="V47" s="4">
        <f>'Va branche volume'!V47/heures!V47*1000</f>
        <v>47.265264276049102</v>
      </c>
      <c r="W47" s="4">
        <f>'Va branche volume'!W47/heures!W47*1000</f>
        <v>47.594673862934201</v>
      </c>
      <c r="X47" s="4">
        <f>'Va branche volume'!X47/heures!X47*1000</f>
        <v>46.570986625113925</v>
      </c>
      <c r="Y47" s="4">
        <f>'Va branche volume'!Y47/heures!Y47*1000</f>
        <v>47.299048439238767</v>
      </c>
      <c r="Z47" s="4" t="e">
        <f>'Va branche volume'!Z47/heures!Z47*1000</f>
        <v>#VALUE!</v>
      </c>
      <c r="AA47" s="4"/>
      <c r="AB47" s="4"/>
      <c r="AC47" s="4"/>
      <c r="AD47" s="4"/>
      <c r="AE47" s="4"/>
      <c r="AF47" s="4"/>
    </row>
    <row r="48" spans="1:32" s="3" customFormat="1" x14ac:dyDescent="0.15">
      <c r="A48" s="3" t="s">
        <v>89</v>
      </c>
      <c r="B48" s="3" t="s">
        <v>90</v>
      </c>
      <c r="C48" s="4">
        <f>'Va branche volume'!C48/heures!C48*1000</f>
        <v>51.74485535667273</v>
      </c>
      <c r="D48" s="4">
        <f>'Va branche volume'!D48/heures!D48*1000</f>
        <v>51.242388713374019</v>
      </c>
      <c r="E48" s="4">
        <f>'Va branche volume'!E48/heures!E48*1000</f>
        <v>51.101677917942808</v>
      </c>
      <c r="F48" s="4">
        <f>'Va branche volume'!F48/heures!F48*1000</f>
        <v>51.130076587267901</v>
      </c>
      <c r="G48" s="4">
        <f>'Va branche volume'!G48/heures!G48*1000</f>
        <v>49.879204303118946</v>
      </c>
      <c r="H48" s="4">
        <f>'Va branche volume'!H48/heures!H48*1000</f>
        <v>48.909163712378287</v>
      </c>
      <c r="I48" s="4">
        <f>'Va branche volume'!I48/heures!I48*1000</f>
        <v>49.202910632557042</v>
      </c>
      <c r="J48" s="4">
        <f>'Va branche volume'!J48/heures!J48*1000</f>
        <v>49.344463635022215</v>
      </c>
      <c r="K48" s="4">
        <f>'Va branche volume'!K48/heures!K48*1000</f>
        <v>48.916538359366427</v>
      </c>
      <c r="L48" s="4">
        <f>'Va branche volume'!L48/heures!L48*1000</f>
        <v>48.376198052991391</v>
      </c>
      <c r="M48" s="4">
        <f>'Va branche volume'!M48/heures!M48*1000</f>
        <v>48.481267614736439</v>
      </c>
      <c r="N48" s="4">
        <f>'Va branche volume'!N48/heures!N48*1000</f>
        <v>48.553398156865079</v>
      </c>
      <c r="O48" s="4">
        <f>'Va branche volume'!O48/heures!O48*1000</f>
        <v>46.431826921825341</v>
      </c>
      <c r="P48" s="4">
        <f>'Va branche volume'!P48/heures!P48*1000</f>
        <v>44.899747146469458</v>
      </c>
      <c r="Q48" s="4">
        <f>'Va branche volume'!Q48/heures!Q48*1000</f>
        <v>43.839008065578433</v>
      </c>
      <c r="R48" s="4">
        <f>'Va branche volume'!R48/heures!R48*1000</f>
        <v>42.732412575037728</v>
      </c>
      <c r="S48" s="4">
        <f>'Va branche volume'!S48/heures!S48*1000</f>
        <v>43.682505861618964</v>
      </c>
      <c r="T48" s="4">
        <f>'Va branche volume'!T48/heures!T48*1000</f>
        <v>44.700354311439824</v>
      </c>
      <c r="U48" s="4">
        <f>'Va branche volume'!U48/heures!U48*1000</f>
        <v>45.309987199519227</v>
      </c>
      <c r="V48" s="4">
        <f>'Va branche volume'!V48/heures!V48*1000</f>
        <v>44.986603287595585</v>
      </c>
      <c r="W48" s="4">
        <f>'Va branche volume'!W48/heures!W48*1000</f>
        <v>44.346432097093484</v>
      </c>
      <c r="X48" s="4">
        <f>'Va branche volume'!X48/heures!X48*1000</f>
        <v>45.117199384092466</v>
      </c>
      <c r="Y48" s="4">
        <f>'Va branche volume'!Y48/heures!Y48*1000</f>
        <v>45.788701816875673</v>
      </c>
      <c r="Z48" s="4" t="e">
        <f>'Va branche volume'!Z48/heures!Z48*1000</f>
        <v>#VALUE!</v>
      </c>
      <c r="AA48" s="4"/>
      <c r="AB48" s="4"/>
      <c r="AC48" s="4"/>
      <c r="AD48" s="4"/>
      <c r="AE48" s="4"/>
      <c r="AF48" s="4"/>
    </row>
    <row r="49" spans="1:32" s="3" customFormat="1" x14ac:dyDescent="0.15">
      <c r="A49" s="3" t="s">
        <v>91</v>
      </c>
      <c r="B49" s="3" t="s">
        <v>92</v>
      </c>
      <c r="C49" s="4">
        <f>'Va branche volume'!C49/heures!C49*1000</f>
        <v>33.390886788928306</v>
      </c>
      <c r="D49" s="4">
        <f>'Va branche volume'!D49/heures!D49*1000</f>
        <v>33.814822683353157</v>
      </c>
      <c r="E49" s="4">
        <f>'Va branche volume'!E49/heures!E49*1000</f>
        <v>34.16329407489615</v>
      </c>
      <c r="F49" s="4">
        <f>'Va branche volume'!F49/heures!F49*1000</f>
        <v>35.306479563284526</v>
      </c>
      <c r="G49" s="4">
        <f>'Va branche volume'!G49/heures!G49*1000</f>
        <v>35.378156748766941</v>
      </c>
      <c r="H49" s="4">
        <f>'Va branche volume'!H49/heures!H49*1000</f>
        <v>36.345986353133817</v>
      </c>
      <c r="I49" s="4">
        <f>'Va branche volume'!I49/heures!I49*1000</f>
        <v>37.613788246643374</v>
      </c>
      <c r="J49" s="4">
        <f>'Va branche volume'!J49/heures!J49*1000</f>
        <v>38.821921461577126</v>
      </c>
      <c r="K49" s="4">
        <f>'Va branche volume'!K49/heures!K49*1000</f>
        <v>37.816662967968483</v>
      </c>
      <c r="L49" s="4">
        <f>'Va branche volume'!L49/heures!L49*1000</f>
        <v>37.596165160973271</v>
      </c>
      <c r="M49" s="4">
        <f>'Va branche volume'!M49/heures!M49*1000</f>
        <v>37.378394841874282</v>
      </c>
      <c r="N49" s="4">
        <f>'Va branche volume'!N49/heures!N49*1000</f>
        <v>37.562368857858516</v>
      </c>
      <c r="O49" s="4">
        <f>'Va branche volume'!O49/heures!O49*1000</f>
        <v>36.959484179567717</v>
      </c>
      <c r="P49" s="4">
        <f>'Va branche volume'!P49/heures!P49*1000</f>
        <v>37.809562653643326</v>
      </c>
      <c r="Q49" s="4">
        <f>'Va branche volume'!Q49/heures!Q49*1000</f>
        <v>37.782390361149083</v>
      </c>
      <c r="R49" s="4">
        <f>'Va branche volume'!R49/heures!R49*1000</f>
        <v>37.609087600186321</v>
      </c>
      <c r="S49" s="4">
        <f>'Va branche volume'!S49/heures!S49*1000</f>
        <v>37.777342878414011</v>
      </c>
      <c r="T49" s="4">
        <f>'Va branche volume'!T49/heures!T49*1000</f>
        <v>38.408030256685763</v>
      </c>
      <c r="U49" s="4">
        <f>'Va branche volume'!U49/heures!U49*1000</f>
        <v>38.963310376316528</v>
      </c>
      <c r="V49" s="4">
        <f>'Va branche volume'!V49/heures!V49*1000</f>
        <v>39.216980576897441</v>
      </c>
      <c r="W49" s="4">
        <f>'Va branche volume'!W49/heures!W49*1000</f>
        <v>39.185564055472646</v>
      </c>
      <c r="X49" s="4">
        <f>'Va branche volume'!X49/heures!X49*1000</f>
        <v>40.062681992897311</v>
      </c>
      <c r="Y49" s="4">
        <f>'Va branche volume'!Y49/heures!Y49*1000</f>
        <v>41.235880075823225</v>
      </c>
      <c r="Z49" s="4" t="e">
        <f>'Va branche volume'!Z49/heures!Z49*1000</f>
        <v>#VALUE!</v>
      </c>
      <c r="AA49" s="4"/>
      <c r="AB49" s="4"/>
      <c r="AC49" s="4"/>
      <c r="AD49" s="4"/>
      <c r="AE49" s="4"/>
      <c r="AF49" s="4"/>
    </row>
    <row r="50" spans="1:32" s="3" customFormat="1" x14ac:dyDescent="0.15">
      <c r="A50" s="3" t="s">
        <v>93</v>
      </c>
      <c r="B50" s="3" t="s">
        <v>94</v>
      </c>
      <c r="C50" s="4">
        <f>'Va branche volume'!C50/heures!C50*1000</f>
        <v>31.873790286411698</v>
      </c>
      <c r="D50" s="4">
        <f>'Va branche volume'!D50/heures!D50*1000</f>
        <v>26.295545720178385</v>
      </c>
      <c r="E50" s="4">
        <f>'Va branche volume'!E50/heures!E50*1000</f>
        <v>24.991686309389369</v>
      </c>
      <c r="F50" s="4">
        <f>'Va branche volume'!F50/heures!F50*1000</f>
        <v>23.73353648783706</v>
      </c>
      <c r="G50" s="4">
        <f>'Va branche volume'!G50/heures!G50*1000</f>
        <v>22.212656085371712</v>
      </c>
      <c r="H50" s="4">
        <f>'Va branche volume'!H50/heures!H50*1000</f>
        <v>22.915824169544909</v>
      </c>
      <c r="I50" s="4">
        <f>'Va branche volume'!I50/heures!I50*1000</f>
        <v>24.258808674182099</v>
      </c>
      <c r="J50" s="4">
        <f>'Va branche volume'!J50/heures!J50*1000</f>
        <v>26.608563713064946</v>
      </c>
      <c r="K50" s="4">
        <f>'Va branche volume'!K50/heures!K50*1000</f>
        <v>26.094793033990619</v>
      </c>
      <c r="L50" s="4">
        <f>'Va branche volume'!L50/heures!L50*1000</f>
        <v>25.76543969969428</v>
      </c>
      <c r="M50" s="4">
        <f>'Va branche volume'!M50/heures!M50*1000</f>
        <v>25.055541841277812</v>
      </c>
      <c r="N50" s="4">
        <f>'Va branche volume'!N50/heures!N50*1000</f>
        <v>26.365889119295932</v>
      </c>
      <c r="O50" s="4">
        <f>'Va branche volume'!O50/heures!O50*1000</f>
        <v>24.95294751816925</v>
      </c>
      <c r="P50" s="4">
        <f>'Va branche volume'!P50/heures!P50*1000</f>
        <v>24.95396915390246</v>
      </c>
      <c r="Q50" s="4">
        <f>'Va branche volume'!Q50/heures!Q50*1000</f>
        <v>25.053855794355908</v>
      </c>
      <c r="R50" s="4">
        <f>'Va branche volume'!R50/heures!R50*1000</f>
        <v>25.289404442814085</v>
      </c>
      <c r="S50" s="4">
        <f>'Va branche volume'!S50/heures!S50*1000</f>
        <v>25.331759784824087</v>
      </c>
      <c r="T50" s="4">
        <f>'Va branche volume'!T50/heures!T50*1000</f>
        <v>25.3727527311841</v>
      </c>
      <c r="U50" s="4">
        <f>'Va branche volume'!U50/heures!U50*1000</f>
        <v>25.626223507611243</v>
      </c>
      <c r="V50" s="4">
        <f>'Va branche volume'!V50/heures!V50*1000</f>
        <v>25.443773150690578</v>
      </c>
      <c r="W50" s="4">
        <f>'Va branche volume'!W50/heures!W50*1000</f>
        <v>25.216323165143546</v>
      </c>
      <c r="X50" s="4">
        <f>'Va branche volume'!X50/heures!X50*1000</f>
        <v>25.248398847682541</v>
      </c>
      <c r="Y50" s="4">
        <f>'Va branche volume'!Y50/heures!Y50*1000</f>
        <v>25.808464392080651</v>
      </c>
      <c r="Z50" s="4" t="e">
        <f>'Va branche volume'!Z50/heures!Z50*1000</f>
        <v>#VALUE!</v>
      </c>
      <c r="AA50" s="4"/>
      <c r="AB50" s="4"/>
      <c r="AC50" s="4"/>
      <c r="AD50" s="4"/>
      <c r="AE50" s="4"/>
      <c r="AF50" s="4"/>
    </row>
    <row r="51" spans="1:32" s="3" customFormat="1" x14ac:dyDescent="0.15">
      <c r="A51" s="3" t="s">
        <v>99</v>
      </c>
      <c r="B51" s="3" t="s">
        <v>116</v>
      </c>
      <c r="C51" s="4">
        <f>'Va branche volume'!C51/heures!C51*1000</f>
        <v>37.019985109053707</v>
      </c>
      <c r="D51" s="4">
        <f>'Va branche volume'!D51/heures!D51*1000</f>
        <v>37.447928917668783</v>
      </c>
      <c r="E51" s="4">
        <f>'Va branche volume'!E51/heures!E51*1000</f>
        <v>38.047820472425691</v>
      </c>
      <c r="F51" s="4">
        <f>'Va branche volume'!F51/heures!F51*1000</f>
        <v>39.029934236422534</v>
      </c>
      <c r="G51" s="4">
        <f>'Va branche volume'!G51/heures!G51*1000</f>
        <v>39.603783384957879</v>
      </c>
      <c r="H51" s="4">
        <f>'Va branche volume'!H51/heures!H51*1000</f>
        <v>40.636175817522627</v>
      </c>
      <c r="I51" s="4">
        <f>'Va branche volume'!I51/heures!I51*1000</f>
        <v>41.396893024200864</v>
      </c>
      <c r="J51" s="4">
        <f>'Va branche volume'!J51/heures!J51*1000</f>
        <v>42.596613692530653</v>
      </c>
      <c r="K51" s="4">
        <f>'Va branche volume'!K51/heures!K51*1000</f>
        <v>42.792802795071772</v>
      </c>
      <c r="L51" s="4">
        <f>'Va branche volume'!L51/heures!L51*1000</f>
        <v>43.350318216901485</v>
      </c>
      <c r="M51" s="4">
        <f>'Va branche volume'!M51/heures!M51*1000</f>
        <v>43.657370772996039</v>
      </c>
      <c r="N51" s="4">
        <f>'Va branche volume'!N51/heures!N51*1000</f>
        <v>44.756526961460636</v>
      </c>
      <c r="O51" s="4">
        <f>'Va branche volume'!O51/heures!O51*1000</f>
        <v>44.602450618584768</v>
      </c>
      <c r="P51" s="4">
        <f>'Va branche volume'!P51/heures!P51*1000</f>
        <v>44.432506543908787</v>
      </c>
      <c r="Q51" s="4">
        <f>'Va branche volume'!Q51/heures!Q51*1000</f>
        <v>44.090548952589387</v>
      </c>
      <c r="R51" s="4">
        <f>'Va branche volume'!R51/heures!R51*1000</f>
        <v>44.57023575364758</v>
      </c>
      <c r="S51" s="4">
        <f>'Va branche volume'!S51/heures!S51*1000</f>
        <v>45.036742074585653</v>
      </c>
      <c r="T51" s="4">
        <f>'Va branche volume'!T51/heures!T51*1000</f>
        <v>45.297266106094924</v>
      </c>
      <c r="U51" s="4">
        <f>'Va branche volume'!U51/heures!U51*1000</f>
        <v>45.930372567274098</v>
      </c>
      <c r="V51" s="4">
        <f>'Va branche volume'!V51/heures!V51*1000</f>
        <v>46.443701331849624</v>
      </c>
      <c r="W51" s="4">
        <f>'Va branche volume'!W51/heures!W51*1000</f>
        <v>46.723299992981701</v>
      </c>
      <c r="X51" s="4">
        <f>'Va branche volume'!X51/heures!X51*1000</f>
        <v>46.794876687277274</v>
      </c>
      <c r="Y51" s="4">
        <f>'Va branche volume'!Y51/heures!Y51*1000</f>
        <v>47.839546916793012</v>
      </c>
      <c r="Z51" s="4">
        <f>'Va branche volume'!Z51/heures!Z51*1000</f>
        <v>48.538316323235435</v>
      </c>
      <c r="AA51" s="4"/>
      <c r="AB51" s="4"/>
      <c r="AC51" s="4"/>
      <c r="AD51" s="4"/>
      <c r="AE51" s="4"/>
      <c r="AF51" s="4"/>
    </row>
    <row r="52" spans="1:32" s="3" customFormat="1" ht="12" customHeight="1" x14ac:dyDescent="0.15">
      <c r="B52" s="70" t="s">
        <v>151</v>
      </c>
      <c r="C52" s="71"/>
      <c r="D52" s="71"/>
      <c r="E52" s="71"/>
      <c r="F52" s="71"/>
      <c r="G52" s="71"/>
      <c r="H52" s="71"/>
      <c r="I52" s="71"/>
      <c r="J52" s="71"/>
      <c r="K52" s="71"/>
      <c r="L52" s="71"/>
      <c r="M52" s="71"/>
      <c r="N52" s="71"/>
      <c r="O52" s="71"/>
      <c r="P52" s="71"/>
      <c r="Q52" s="71"/>
      <c r="R52" s="71"/>
      <c r="S52" s="71"/>
      <c r="T52" s="71"/>
      <c r="U52" s="71"/>
      <c r="V52" s="71"/>
      <c r="W52" s="71"/>
      <c r="X52" s="71"/>
      <c r="Y52" s="71"/>
      <c r="Z52" s="71"/>
      <c r="AA52" s="4"/>
      <c r="AB52" s="4"/>
      <c r="AC52" s="4"/>
      <c r="AD52" s="4"/>
      <c r="AE52" s="4"/>
      <c r="AF52" s="4"/>
    </row>
    <row r="53" spans="1:32" x14ac:dyDescent="0.15">
      <c r="B53" s="72"/>
      <c r="C53" s="73">
        <v>1995</v>
      </c>
      <c r="D53" s="73">
        <v>1996</v>
      </c>
      <c r="E53" s="73">
        <v>1997</v>
      </c>
      <c r="F53" s="73">
        <v>1998</v>
      </c>
      <c r="G53" s="73">
        <v>1999</v>
      </c>
      <c r="H53" s="73">
        <v>2000</v>
      </c>
      <c r="I53" s="73">
        <v>2001</v>
      </c>
      <c r="J53" s="73">
        <v>2002</v>
      </c>
      <c r="K53" s="73">
        <v>2003</v>
      </c>
      <c r="L53" s="73">
        <v>2004</v>
      </c>
      <c r="M53" s="73">
        <v>2005</v>
      </c>
      <c r="N53" s="73">
        <v>2006</v>
      </c>
      <c r="O53" s="73">
        <v>2007</v>
      </c>
      <c r="P53" s="73">
        <v>2008</v>
      </c>
      <c r="Q53" s="73">
        <v>2009</v>
      </c>
      <c r="R53" s="73">
        <v>2010</v>
      </c>
      <c r="S53" s="73">
        <v>2011</v>
      </c>
      <c r="T53" s="73">
        <v>2012</v>
      </c>
      <c r="U53" s="73">
        <v>2013</v>
      </c>
      <c r="V53" s="73">
        <v>2014</v>
      </c>
      <c r="W53" s="73">
        <v>2015</v>
      </c>
      <c r="X53" s="73">
        <v>2016</v>
      </c>
      <c r="Y53" s="73">
        <v>2017</v>
      </c>
      <c r="Z53" s="73">
        <v>2018</v>
      </c>
      <c r="AA53" s="1"/>
      <c r="AB53" s="1"/>
      <c r="AC53" s="1"/>
      <c r="AD53" s="1"/>
      <c r="AE53" s="1"/>
      <c r="AF53" s="1"/>
    </row>
    <row r="54" spans="1:32" s="3" customFormat="1" x14ac:dyDescent="0.15">
      <c r="B54" s="70" t="s">
        <v>148</v>
      </c>
      <c r="C54" s="71">
        <f>C25</f>
        <v>42.612265440552477</v>
      </c>
      <c r="D54" s="71">
        <f t="shared" ref="D54:Z54" si="0">D25</f>
        <v>41.960477202022517</v>
      </c>
      <c r="E54" s="71">
        <f t="shared" si="0"/>
        <v>41.197587427027393</v>
      </c>
      <c r="F54" s="71">
        <f t="shared" si="0"/>
        <v>41.527339382131935</v>
      </c>
      <c r="G54" s="71">
        <f t="shared" si="0"/>
        <v>42.662949605539012</v>
      </c>
      <c r="H54" s="71">
        <f t="shared" si="0"/>
        <v>44.337015614847985</v>
      </c>
      <c r="I54" s="71">
        <f t="shared" si="0"/>
        <v>45.738160127537064</v>
      </c>
      <c r="J54" s="71">
        <f t="shared" si="0"/>
        <v>45.085387266599831</v>
      </c>
      <c r="K54" s="71">
        <f t="shared" si="0"/>
        <v>44.661704574591553</v>
      </c>
      <c r="L54" s="71">
        <f t="shared" si="0"/>
        <v>43.73379105507874</v>
      </c>
      <c r="M54" s="71">
        <f t="shared" si="0"/>
        <v>43.16580406657063</v>
      </c>
      <c r="N54" s="71">
        <f t="shared" si="0"/>
        <v>42.894647953723407</v>
      </c>
      <c r="O54" s="71">
        <f t="shared" si="0"/>
        <v>42.064958978319474</v>
      </c>
      <c r="P54" s="71">
        <f t="shared" si="0"/>
        <v>40.258853648159992</v>
      </c>
      <c r="Q54" s="71">
        <f t="shared" si="0"/>
        <v>38.223320346154317</v>
      </c>
      <c r="R54" s="71">
        <f t="shared" si="0"/>
        <v>37.79120459598596</v>
      </c>
      <c r="S54" s="71">
        <f t="shared" si="0"/>
        <v>36.700989933846031</v>
      </c>
      <c r="T54" s="71">
        <f t="shared" si="0"/>
        <v>35.138520563702848</v>
      </c>
      <c r="U54" s="71">
        <f t="shared" si="0"/>
        <v>35.952614819422436</v>
      </c>
      <c r="V54" s="71">
        <f t="shared" si="0"/>
        <v>35.31612682067896</v>
      </c>
      <c r="W54" s="71">
        <f t="shared" si="0"/>
        <v>35.903967132066235</v>
      </c>
      <c r="X54" s="71">
        <f t="shared" si="0"/>
        <v>36.505810158596816</v>
      </c>
      <c r="Y54" s="71">
        <f t="shared" si="0"/>
        <v>37.974301016805825</v>
      </c>
      <c r="Z54" s="71">
        <f t="shared" si="0"/>
        <v>38.062437769811687</v>
      </c>
      <c r="AA54" s="4"/>
      <c r="AB54" s="4"/>
      <c r="AC54" s="4"/>
      <c r="AD54" s="4"/>
      <c r="AE54" s="4"/>
      <c r="AF54" s="4"/>
    </row>
    <row r="55" spans="1:32" s="3" customFormat="1" x14ac:dyDescent="0.15">
      <c r="B55" s="70" t="s">
        <v>149</v>
      </c>
      <c r="C55" s="71">
        <f>100*C54/$V54</f>
        <v>120.65950962550441</v>
      </c>
      <c r="D55" s="71">
        <f t="shared" ref="D55:Z55" si="1">100*D54/$V54</f>
        <v>118.8139271757656</v>
      </c>
      <c r="E55" s="71">
        <f t="shared" si="1"/>
        <v>116.6537532165181</v>
      </c>
      <c r="F55" s="71">
        <f t="shared" si="1"/>
        <v>117.58746816430636</v>
      </c>
      <c r="G55" s="71">
        <f t="shared" si="1"/>
        <v>120.80302526424899</v>
      </c>
      <c r="H55" s="71">
        <f t="shared" si="1"/>
        <v>125.54325631452582</v>
      </c>
      <c r="I55" s="71">
        <f t="shared" si="1"/>
        <v>129.51069170120775</v>
      </c>
      <c r="J55" s="71">
        <f t="shared" si="1"/>
        <v>127.66232122657513</v>
      </c>
      <c r="K55" s="71">
        <f t="shared" si="1"/>
        <v>126.46263504875736</v>
      </c>
      <c r="L55" s="71">
        <f t="shared" si="1"/>
        <v>123.83518520346605</v>
      </c>
      <c r="M55" s="71">
        <f t="shared" si="1"/>
        <v>122.22689165703011</v>
      </c>
      <c r="N55" s="71">
        <f t="shared" si="1"/>
        <v>121.45909479690431</v>
      </c>
      <c r="O55" s="71">
        <f t="shared" si="1"/>
        <v>119.10977438694894</v>
      </c>
      <c r="P55" s="71">
        <f t="shared" si="1"/>
        <v>113.99566507555657</v>
      </c>
      <c r="Q55" s="71">
        <f t="shared" si="1"/>
        <v>108.23191495555817</v>
      </c>
      <c r="R55" s="71">
        <f t="shared" si="1"/>
        <v>107.00835000359594</v>
      </c>
      <c r="S55" s="71">
        <f t="shared" si="1"/>
        <v>103.92133350352616</v>
      </c>
      <c r="T55" s="71">
        <f t="shared" si="1"/>
        <v>99.497095879517232</v>
      </c>
      <c r="U55" s="71">
        <f t="shared" si="1"/>
        <v>101.80225878668776</v>
      </c>
      <c r="V55" s="71">
        <f t="shared" si="1"/>
        <v>100</v>
      </c>
      <c r="W55" s="71">
        <f t="shared" si="1"/>
        <v>101.66450957199268</v>
      </c>
      <c r="X55" s="71">
        <f t="shared" si="1"/>
        <v>103.36866877831362</v>
      </c>
      <c r="Y55" s="71">
        <f t="shared" si="1"/>
        <v>107.52679989406539</v>
      </c>
      <c r="Z55" s="71">
        <f t="shared" si="1"/>
        <v>107.77636506709069</v>
      </c>
      <c r="AA55" s="4"/>
      <c r="AB55" s="4"/>
      <c r="AC55" s="4"/>
      <c r="AD55" s="4"/>
      <c r="AE55" s="4"/>
      <c r="AF55" s="4"/>
    </row>
    <row r="56" spans="1:32"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s="3" customFormat="1" x14ac:dyDescent="0.15">
      <c r="B57" s="3" t="s">
        <v>143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s="3" customFormat="1" x14ac:dyDescent="0.15">
      <c r="B58" s="3" t="s">
        <v>144</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workbookViewId="0">
      <selection activeCell="B15" sqref="B15"/>
    </sheetView>
  </sheetViews>
  <sheetFormatPr baseColWidth="10" defaultColWidth="10.6640625" defaultRowHeight="13" x14ac:dyDescent="0.15"/>
  <cols>
    <col min="1" max="4" width="23.5" style="34" customWidth="1"/>
    <col min="5" max="16384" width="10.6640625" style="34"/>
  </cols>
  <sheetData>
    <row r="1" spans="1:256" ht="15" thickBot="1" x14ac:dyDescent="0.2">
      <c r="A1" s="29" t="s">
        <v>172</v>
      </c>
      <c r="B1" s="30" t="s">
        <v>173</v>
      </c>
      <c r="C1" s="31" t="s">
        <v>174</v>
      </c>
      <c r="D1" s="31" t="s">
        <v>175</v>
      </c>
      <c r="E1" s="32" t="s">
        <v>176</v>
      </c>
      <c r="F1" s="32" t="s">
        <v>177</v>
      </c>
      <c r="G1" s="32" t="s">
        <v>178</v>
      </c>
      <c r="H1" s="32" t="s">
        <v>179</v>
      </c>
      <c r="I1" s="32" t="s">
        <v>180</v>
      </c>
      <c r="J1" s="32" t="s">
        <v>181</v>
      </c>
      <c r="K1" s="32" t="s">
        <v>182</v>
      </c>
      <c r="L1" s="32" t="s">
        <v>183</v>
      </c>
      <c r="M1" s="32" t="s">
        <v>184</v>
      </c>
      <c r="N1" s="32" t="s">
        <v>185</v>
      </c>
      <c r="O1" s="32" t="s">
        <v>186</v>
      </c>
      <c r="P1" s="32" t="s">
        <v>187</v>
      </c>
      <c r="Q1" s="32" t="s">
        <v>188</v>
      </c>
      <c r="R1" s="32" t="s">
        <v>189</v>
      </c>
      <c r="S1" s="32" t="s">
        <v>190</v>
      </c>
      <c r="T1" s="32" t="s">
        <v>191</v>
      </c>
      <c r="U1" s="32" t="s">
        <v>192</v>
      </c>
      <c r="V1" s="32" t="s">
        <v>193</v>
      </c>
      <c r="W1" s="32" t="s">
        <v>194</v>
      </c>
      <c r="X1" s="32" t="s">
        <v>195</v>
      </c>
      <c r="Y1" s="32" t="s">
        <v>196</v>
      </c>
      <c r="Z1" s="32" t="s">
        <v>197</v>
      </c>
      <c r="AA1" s="32" t="s">
        <v>198</v>
      </c>
      <c r="AB1" s="32" t="s">
        <v>199</v>
      </c>
      <c r="AC1" s="32" t="s">
        <v>200</v>
      </c>
      <c r="AD1" s="32" t="s">
        <v>201</v>
      </c>
      <c r="AE1" s="32" t="s">
        <v>202</v>
      </c>
      <c r="AF1" s="32" t="s">
        <v>203</v>
      </c>
      <c r="AG1" s="32" t="s">
        <v>204</v>
      </c>
      <c r="AH1" s="32" t="s">
        <v>205</v>
      </c>
      <c r="AI1" s="32" t="s">
        <v>206</v>
      </c>
      <c r="AJ1" s="32" t="s">
        <v>207</v>
      </c>
      <c r="AK1" s="32" t="s">
        <v>208</v>
      </c>
      <c r="AL1" s="32" t="s">
        <v>209</v>
      </c>
      <c r="AM1" s="32" t="s">
        <v>210</v>
      </c>
      <c r="AN1" s="32" t="s">
        <v>211</v>
      </c>
      <c r="AO1" s="32" t="s">
        <v>212</v>
      </c>
      <c r="AP1" s="32" t="s">
        <v>213</v>
      </c>
      <c r="AQ1" s="32" t="s">
        <v>214</v>
      </c>
      <c r="AR1" s="32" t="s">
        <v>215</v>
      </c>
      <c r="AS1" s="32" t="s">
        <v>216</v>
      </c>
      <c r="AT1" s="32" t="s">
        <v>217</v>
      </c>
      <c r="AU1" s="32" t="s">
        <v>218</v>
      </c>
      <c r="AV1" s="32" t="s">
        <v>219</v>
      </c>
      <c r="AW1" s="32" t="s">
        <v>220</v>
      </c>
      <c r="AX1" s="32" t="s">
        <v>221</v>
      </c>
      <c r="AY1" s="32" t="s">
        <v>222</v>
      </c>
      <c r="AZ1" s="32" t="s">
        <v>223</v>
      </c>
      <c r="BA1" s="32" t="s">
        <v>224</v>
      </c>
      <c r="BB1" s="32" t="s">
        <v>225</v>
      </c>
      <c r="BC1" s="32" t="s">
        <v>226</v>
      </c>
      <c r="BD1" s="32" t="s">
        <v>227</v>
      </c>
      <c r="BE1" s="32" t="s">
        <v>228</v>
      </c>
      <c r="BF1" s="32" t="s">
        <v>229</v>
      </c>
      <c r="BG1" s="32" t="s">
        <v>230</v>
      </c>
      <c r="BH1" s="32" t="s">
        <v>231</v>
      </c>
      <c r="BI1" s="32" t="s">
        <v>232</v>
      </c>
      <c r="BJ1" s="32" t="s">
        <v>233</v>
      </c>
      <c r="BK1" s="32" t="s">
        <v>234</v>
      </c>
      <c r="BL1" s="32" t="s">
        <v>235</v>
      </c>
      <c r="BM1" s="32" t="s">
        <v>236</v>
      </c>
      <c r="BN1" s="32" t="s">
        <v>237</v>
      </c>
      <c r="BO1" s="32" t="s">
        <v>238</v>
      </c>
      <c r="BP1" s="32" t="s">
        <v>239</v>
      </c>
      <c r="BQ1" s="32" t="s">
        <v>240</v>
      </c>
      <c r="BR1" s="32" t="s">
        <v>241</v>
      </c>
      <c r="BS1" s="32" t="s">
        <v>242</v>
      </c>
      <c r="BT1" s="32" t="s">
        <v>243</v>
      </c>
      <c r="BU1" s="32" t="s">
        <v>244</v>
      </c>
      <c r="BV1" s="32" t="s">
        <v>245</v>
      </c>
      <c r="BW1" s="32" t="s">
        <v>246</v>
      </c>
      <c r="BX1" s="32" t="s">
        <v>247</v>
      </c>
      <c r="BY1" s="32" t="s">
        <v>248</v>
      </c>
      <c r="BZ1" s="32" t="s">
        <v>249</v>
      </c>
      <c r="CA1" s="32" t="s">
        <v>250</v>
      </c>
      <c r="CB1" s="32" t="s">
        <v>251</v>
      </c>
      <c r="CC1" s="32" t="s">
        <v>252</v>
      </c>
      <c r="CD1" s="32" t="s">
        <v>253</v>
      </c>
      <c r="CE1" s="32" t="s">
        <v>254</v>
      </c>
      <c r="CF1" s="32" t="s">
        <v>255</v>
      </c>
      <c r="CG1" s="32" t="s">
        <v>256</v>
      </c>
      <c r="CH1" s="32" t="s">
        <v>257</v>
      </c>
      <c r="CI1" s="32" t="s">
        <v>258</v>
      </c>
      <c r="CJ1" s="32" t="s">
        <v>259</v>
      </c>
      <c r="CK1" s="32" t="s">
        <v>260</v>
      </c>
      <c r="CL1" s="32" t="s">
        <v>261</v>
      </c>
      <c r="CM1" s="32" t="s">
        <v>262</v>
      </c>
      <c r="CN1" s="32" t="s">
        <v>263</v>
      </c>
      <c r="CO1" s="32" t="s">
        <v>264</v>
      </c>
      <c r="CP1" s="32" t="s">
        <v>265</v>
      </c>
      <c r="CQ1" s="32" t="s">
        <v>266</v>
      </c>
      <c r="CR1" s="32" t="s">
        <v>267</v>
      </c>
      <c r="CS1" s="32" t="s">
        <v>268</v>
      </c>
      <c r="CT1" s="32" t="s">
        <v>269</v>
      </c>
      <c r="CU1" s="32" t="s">
        <v>270</v>
      </c>
      <c r="CV1" s="32" t="s">
        <v>271</v>
      </c>
      <c r="CW1" s="32" t="s">
        <v>272</v>
      </c>
      <c r="CX1" s="32" t="s">
        <v>273</v>
      </c>
      <c r="CY1" s="32" t="s">
        <v>274</v>
      </c>
      <c r="CZ1" s="32" t="s">
        <v>275</v>
      </c>
      <c r="DA1" s="32" t="s">
        <v>276</v>
      </c>
      <c r="DB1" s="32" t="s">
        <v>277</v>
      </c>
      <c r="DC1" s="32" t="s">
        <v>278</v>
      </c>
      <c r="DD1" s="32" t="s">
        <v>279</v>
      </c>
      <c r="DE1" s="32" t="s">
        <v>280</v>
      </c>
      <c r="DF1" s="32" t="s">
        <v>281</v>
      </c>
      <c r="DG1" s="32" t="s">
        <v>282</v>
      </c>
      <c r="DH1" s="32" t="s">
        <v>283</v>
      </c>
      <c r="DI1" s="32" t="s">
        <v>284</v>
      </c>
      <c r="DJ1" s="32" t="s">
        <v>285</v>
      </c>
      <c r="DK1" s="32" t="s">
        <v>286</v>
      </c>
      <c r="DL1" s="32" t="s">
        <v>287</v>
      </c>
      <c r="DM1" s="32" t="s">
        <v>288</v>
      </c>
      <c r="DN1" s="32" t="s">
        <v>289</v>
      </c>
      <c r="DO1" s="32" t="s">
        <v>290</v>
      </c>
      <c r="DP1" s="32" t="s">
        <v>291</v>
      </c>
      <c r="DQ1" s="32" t="s">
        <v>292</v>
      </c>
      <c r="DR1" s="32" t="s">
        <v>293</v>
      </c>
      <c r="DS1" s="32" t="s">
        <v>294</v>
      </c>
      <c r="DT1" s="32" t="s">
        <v>295</v>
      </c>
      <c r="DU1" s="32" t="s">
        <v>296</v>
      </c>
      <c r="DV1" s="32" t="s">
        <v>297</v>
      </c>
      <c r="DW1" s="32" t="s">
        <v>298</v>
      </c>
      <c r="DX1" s="32" t="s">
        <v>299</v>
      </c>
      <c r="DY1" s="32" t="s">
        <v>300</v>
      </c>
      <c r="DZ1" s="32" t="s">
        <v>301</v>
      </c>
      <c r="EA1" s="32" t="s">
        <v>302</v>
      </c>
      <c r="EB1" s="32" t="s">
        <v>303</v>
      </c>
      <c r="EC1" s="32" t="s">
        <v>304</v>
      </c>
      <c r="ED1" s="32" t="s">
        <v>305</v>
      </c>
      <c r="EE1" s="32" t="s">
        <v>306</v>
      </c>
      <c r="EF1" s="32" t="s">
        <v>307</v>
      </c>
      <c r="EG1" s="32" t="s">
        <v>308</v>
      </c>
      <c r="EH1" s="32" t="s">
        <v>309</v>
      </c>
      <c r="EI1" s="32" t="s">
        <v>310</v>
      </c>
      <c r="EJ1" s="32" t="s">
        <v>311</v>
      </c>
      <c r="EK1" s="32" t="s">
        <v>312</v>
      </c>
      <c r="EL1" s="32" t="s">
        <v>313</v>
      </c>
      <c r="EM1" s="32" t="s">
        <v>314</v>
      </c>
      <c r="EN1" s="32" t="s">
        <v>315</v>
      </c>
      <c r="EO1" s="32" t="s">
        <v>316</v>
      </c>
      <c r="EP1" s="32" t="s">
        <v>317</v>
      </c>
      <c r="EQ1" s="32" t="s">
        <v>318</v>
      </c>
      <c r="ER1" s="32" t="s">
        <v>319</v>
      </c>
      <c r="ES1" s="32" t="s">
        <v>320</v>
      </c>
      <c r="ET1" s="32" t="s">
        <v>321</v>
      </c>
      <c r="EU1" s="32" t="s">
        <v>322</v>
      </c>
      <c r="EV1" s="32" t="s">
        <v>323</v>
      </c>
      <c r="EW1" s="32" t="s">
        <v>324</v>
      </c>
      <c r="EX1" s="32" t="s">
        <v>325</v>
      </c>
      <c r="EY1" s="32" t="s">
        <v>326</v>
      </c>
      <c r="EZ1" s="32" t="s">
        <v>327</v>
      </c>
      <c r="FA1" s="32" t="s">
        <v>328</v>
      </c>
      <c r="FB1" s="32" t="s">
        <v>329</v>
      </c>
      <c r="FC1" s="32" t="s">
        <v>330</v>
      </c>
      <c r="FD1" s="32" t="s">
        <v>331</v>
      </c>
      <c r="FE1" s="32" t="s">
        <v>332</v>
      </c>
      <c r="FF1" s="32" t="s">
        <v>333</v>
      </c>
      <c r="FG1" s="32" t="s">
        <v>334</v>
      </c>
      <c r="FH1" s="32" t="s">
        <v>335</v>
      </c>
      <c r="FI1" s="32" t="s">
        <v>336</v>
      </c>
      <c r="FJ1" s="32" t="s">
        <v>337</v>
      </c>
      <c r="FK1" s="32" t="s">
        <v>338</v>
      </c>
      <c r="FL1" s="32" t="s">
        <v>339</v>
      </c>
      <c r="FM1" s="32" t="s">
        <v>340</v>
      </c>
      <c r="FN1" s="32" t="s">
        <v>341</v>
      </c>
      <c r="FO1" s="32" t="s">
        <v>342</v>
      </c>
      <c r="FP1" s="32" t="s">
        <v>343</v>
      </c>
      <c r="FQ1" s="32" t="s">
        <v>344</v>
      </c>
      <c r="FR1" s="32" t="s">
        <v>345</v>
      </c>
      <c r="FS1" s="32" t="s">
        <v>346</v>
      </c>
      <c r="FT1" s="32" t="s">
        <v>347</v>
      </c>
      <c r="FU1" s="32" t="s">
        <v>348</v>
      </c>
      <c r="FV1" s="32" t="s">
        <v>349</v>
      </c>
      <c r="FW1" s="32" t="s">
        <v>350</v>
      </c>
      <c r="FX1" s="32" t="s">
        <v>351</v>
      </c>
      <c r="FY1" s="32" t="s">
        <v>352</v>
      </c>
      <c r="FZ1" s="32" t="s">
        <v>353</v>
      </c>
      <c r="GA1" s="32" t="s">
        <v>354</v>
      </c>
      <c r="GB1" s="32" t="s">
        <v>355</v>
      </c>
      <c r="GC1" s="32" t="s">
        <v>356</v>
      </c>
      <c r="GD1" s="32" t="s">
        <v>357</v>
      </c>
      <c r="GE1" s="32" t="s">
        <v>358</v>
      </c>
      <c r="GF1" s="32" t="s">
        <v>359</v>
      </c>
      <c r="GG1" s="32" t="s">
        <v>360</v>
      </c>
      <c r="GH1" s="32" t="s">
        <v>361</v>
      </c>
      <c r="GI1" s="32" t="s">
        <v>362</v>
      </c>
      <c r="GJ1" s="32" t="s">
        <v>363</v>
      </c>
      <c r="GK1" s="32" t="s">
        <v>364</v>
      </c>
      <c r="GL1" s="32" t="s">
        <v>365</v>
      </c>
      <c r="GM1" s="32" t="s">
        <v>366</v>
      </c>
      <c r="GN1" s="32" t="s">
        <v>367</v>
      </c>
      <c r="GO1" s="32" t="s">
        <v>368</v>
      </c>
      <c r="GP1" s="32" t="s">
        <v>369</v>
      </c>
      <c r="GQ1" s="32" t="s">
        <v>370</v>
      </c>
      <c r="GR1" s="32" t="s">
        <v>371</v>
      </c>
      <c r="GS1" s="32" t="s">
        <v>372</v>
      </c>
      <c r="GT1" s="32" t="s">
        <v>373</v>
      </c>
      <c r="GU1" s="32" t="s">
        <v>374</v>
      </c>
      <c r="GV1" s="32" t="s">
        <v>375</v>
      </c>
      <c r="GW1" s="32" t="s">
        <v>376</v>
      </c>
      <c r="GX1" s="32" t="s">
        <v>377</v>
      </c>
      <c r="GY1" s="32" t="s">
        <v>378</v>
      </c>
      <c r="GZ1" s="32" t="s">
        <v>379</v>
      </c>
      <c r="HA1" s="32" t="s">
        <v>380</v>
      </c>
      <c r="HB1" s="32" t="s">
        <v>381</v>
      </c>
      <c r="HC1" s="32" t="s">
        <v>382</v>
      </c>
      <c r="HD1" s="32" t="s">
        <v>383</v>
      </c>
      <c r="HE1" s="32" t="s">
        <v>384</v>
      </c>
      <c r="HF1" s="32" t="s">
        <v>385</v>
      </c>
      <c r="HG1" s="32" t="s">
        <v>386</v>
      </c>
      <c r="HH1" s="32" t="s">
        <v>387</v>
      </c>
      <c r="HI1" s="32" t="s">
        <v>388</v>
      </c>
      <c r="HJ1" s="32" t="s">
        <v>389</v>
      </c>
      <c r="HK1" s="32" t="s">
        <v>390</v>
      </c>
      <c r="HL1" s="32" t="s">
        <v>391</v>
      </c>
      <c r="HM1" s="32" t="s">
        <v>392</v>
      </c>
      <c r="HN1" s="32" t="s">
        <v>393</v>
      </c>
      <c r="HO1" s="32" t="s">
        <v>394</v>
      </c>
      <c r="HP1" s="32" t="s">
        <v>395</v>
      </c>
      <c r="HQ1" s="32" t="s">
        <v>396</v>
      </c>
      <c r="HR1" s="32" t="s">
        <v>397</v>
      </c>
      <c r="HS1" s="32" t="s">
        <v>398</v>
      </c>
      <c r="HT1" s="32" t="s">
        <v>399</v>
      </c>
      <c r="HU1" s="32" t="s">
        <v>400</v>
      </c>
      <c r="HV1" s="32" t="s">
        <v>401</v>
      </c>
      <c r="HW1" s="32" t="s">
        <v>402</v>
      </c>
      <c r="HX1" s="32" t="s">
        <v>403</v>
      </c>
      <c r="HY1" s="32" t="s">
        <v>404</v>
      </c>
      <c r="HZ1" s="32" t="s">
        <v>405</v>
      </c>
      <c r="IA1" s="32" t="s">
        <v>406</v>
      </c>
      <c r="IB1" s="32" t="s">
        <v>407</v>
      </c>
      <c r="IC1" s="32" t="s">
        <v>408</v>
      </c>
      <c r="ID1" s="32" t="s">
        <v>409</v>
      </c>
      <c r="IE1" s="32" t="s">
        <v>410</v>
      </c>
      <c r="IF1" s="32" t="s">
        <v>411</v>
      </c>
      <c r="IG1" s="32" t="s">
        <v>412</v>
      </c>
      <c r="IH1" s="32" t="s">
        <v>413</v>
      </c>
      <c r="II1" s="32" t="s">
        <v>414</v>
      </c>
      <c r="IJ1" s="32" t="s">
        <v>415</v>
      </c>
      <c r="IK1" s="33" t="s">
        <v>416</v>
      </c>
      <c r="IL1" s="33" t="s">
        <v>417</v>
      </c>
      <c r="IM1" s="33" t="s">
        <v>418</v>
      </c>
      <c r="IN1" s="33" t="s">
        <v>419</v>
      </c>
      <c r="IO1" s="33" t="s">
        <v>420</v>
      </c>
      <c r="IP1" s="33" t="s">
        <v>421</v>
      </c>
      <c r="IQ1" s="33" t="s">
        <v>422</v>
      </c>
      <c r="IR1" s="33" t="s">
        <v>423</v>
      </c>
      <c r="IS1" s="33" t="s">
        <v>424</v>
      </c>
      <c r="IT1" s="33" t="s">
        <v>425</v>
      </c>
      <c r="IU1" s="33" t="s">
        <v>426</v>
      </c>
      <c r="IV1" s="33" t="s">
        <v>427</v>
      </c>
    </row>
    <row r="2" spans="1:256" s="38" customFormat="1" x14ac:dyDescent="0.15">
      <c r="A2" s="35" t="s">
        <v>428</v>
      </c>
      <c r="B2" s="36" t="s">
        <v>429</v>
      </c>
      <c r="C2" s="36" t="s">
        <v>430</v>
      </c>
      <c r="D2" s="36" t="s">
        <v>431</v>
      </c>
      <c r="E2" s="37">
        <v>75.900000000000006</v>
      </c>
      <c r="F2" s="37">
        <v>76.099999999999994</v>
      </c>
      <c r="G2" s="37">
        <v>76.099999999999994</v>
      </c>
      <c r="H2" s="37">
        <v>76.099999999999994</v>
      </c>
      <c r="I2" s="37">
        <v>76.099999999999994</v>
      </c>
      <c r="J2" s="37">
        <v>75.900000000000006</v>
      </c>
      <c r="K2" s="37">
        <v>75.8</v>
      </c>
      <c r="L2" s="37">
        <v>75.8</v>
      </c>
      <c r="M2" s="37">
        <v>75.599999999999994</v>
      </c>
      <c r="N2" s="37">
        <v>75.099999999999994</v>
      </c>
      <c r="O2" s="37">
        <v>75</v>
      </c>
      <c r="P2" s="37">
        <v>74.7</v>
      </c>
      <c r="Q2" s="37">
        <v>74.900000000000006</v>
      </c>
      <c r="R2" s="37">
        <v>74.7</v>
      </c>
      <c r="S2" s="37">
        <v>74.7</v>
      </c>
      <c r="T2" s="37">
        <v>74.7</v>
      </c>
      <c r="U2" s="37">
        <v>74.5</v>
      </c>
      <c r="V2" s="37">
        <v>74.5</v>
      </c>
      <c r="W2" s="37">
        <v>74.7</v>
      </c>
      <c r="X2" s="37">
        <v>75.099999999999994</v>
      </c>
      <c r="Y2" s="37">
        <v>75.099999999999994</v>
      </c>
      <c r="Z2" s="37">
        <v>75.3</v>
      </c>
      <c r="AA2" s="37">
        <v>75.400000000000006</v>
      </c>
      <c r="AB2" s="37">
        <v>75.5</v>
      </c>
      <c r="AC2" s="37">
        <v>76.599999999999994</v>
      </c>
      <c r="AD2" s="37">
        <v>77</v>
      </c>
      <c r="AE2" s="37">
        <v>77.2</v>
      </c>
      <c r="AF2" s="37">
        <v>77.599999999999994</v>
      </c>
      <c r="AG2" s="37">
        <v>77.900000000000006</v>
      </c>
      <c r="AH2" s="37">
        <v>78.3</v>
      </c>
      <c r="AI2" s="37">
        <v>78.400000000000006</v>
      </c>
      <c r="AJ2" s="37">
        <v>78.599999999999994</v>
      </c>
      <c r="AK2" s="37">
        <v>78.8</v>
      </c>
      <c r="AL2" s="37">
        <v>78.900000000000006</v>
      </c>
      <c r="AM2" s="37">
        <v>78.900000000000006</v>
      </c>
      <c r="AN2" s="37">
        <v>78.599999999999994</v>
      </c>
      <c r="AO2" s="37">
        <v>79.400000000000006</v>
      </c>
      <c r="AP2" s="37">
        <v>80.099999999999994</v>
      </c>
      <c r="AQ2" s="37">
        <v>80.2</v>
      </c>
      <c r="AR2" s="37">
        <v>80.3</v>
      </c>
      <c r="AS2" s="37">
        <v>80.3</v>
      </c>
      <c r="AT2" s="37">
        <v>80.3</v>
      </c>
      <c r="AU2" s="37">
        <v>80.2</v>
      </c>
      <c r="AV2" s="37">
        <v>80.2</v>
      </c>
      <c r="AW2" s="37">
        <v>79.900000000000006</v>
      </c>
      <c r="AX2" s="37">
        <v>79.7</v>
      </c>
      <c r="AY2" s="37">
        <v>79.599999999999994</v>
      </c>
      <c r="AZ2" s="37">
        <v>79.7</v>
      </c>
      <c r="BA2" s="37">
        <v>80.099999999999994</v>
      </c>
      <c r="BB2" s="37">
        <v>80</v>
      </c>
      <c r="BC2" s="37">
        <v>80.5</v>
      </c>
      <c r="BD2" s="37">
        <v>80.8</v>
      </c>
      <c r="BE2" s="37">
        <v>81.099999999999994</v>
      </c>
      <c r="BF2" s="37">
        <v>81</v>
      </c>
      <c r="BG2" s="37">
        <v>81.099999999999994</v>
      </c>
      <c r="BH2" s="37">
        <v>81.5</v>
      </c>
      <c r="BI2" s="37">
        <v>81.2</v>
      </c>
      <c r="BJ2" s="37">
        <v>81.099999999999994</v>
      </c>
      <c r="BK2" s="37">
        <v>80.900000000000006</v>
      </c>
      <c r="BL2" s="37">
        <v>81.099999999999994</v>
      </c>
      <c r="BM2" s="37">
        <v>81.599999999999994</v>
      </c>
      <c r="BN2" s="37">
        <v>81.8</v>
      </c>
      <c r="BO2" s="37">
        <v>81.8</v>
      </c>
      <c r="BP2" s="37">
        <v>81.7</v>
      </c>
      <c r="BQ2" s="37">
        <v>81.900000000000006</v>
      </c>
      <c r="BR2" s="37">
        <v>82.1</v>
      </c>
      <c r="BS2" s="37">
        <v>81.900000000000006</v>
      </c>
      <c r="BT2" s="37">
        <v>82.5</v>
      </c>
      <c r="BU2" s="37">
        <v>82</v>
      </c>
      <c r="BV2" s="37">
        <v>81.8</v>
      </c>
      <c r="BW2" s="37">
        <v>82</v>
      </c>
      <c r="BX2" s="37">
        <v>82.1</v>
      </c>
      <c r="BY2" s="37">
        <v>82.8</v>
      </c>
      <c r="BZ2" s="37">
        <v>84</v>
      </c>
      <c r="CA2" s="37">
        <v>85.6</v>
      </c>
      <c r="CB2" s="37">
        <v>86.8</v>
      </c>
      <c r="CC2" s="37">
        <v>87.3</v>
      </c>
      <c r="CD2" s="37">
        <v>87.5</v>
      </c>
      <c r="CE2" s="37">
        <v>87.3</v>
      </c>
      <c r="CF2" s="37">
        <v>88</v>
      </c>
      <c r="CG2" s="37">
        <v>87.8</v>
      </c>
      <c r="CH2" s="37">
        <v>87.9</v>
      </c>
      <c r="CI2" s="37">
        <v>87.5</v>
      </c>
      <c r="CJ2" s="37">
        <v>86.9</v>
      </c>
      <c r="CK2" s="37">
        <v>88</v>
      </c>
      <c r="CL2" s="37">
        <v>88.4</v>
      </c>
      <c r="CM2" s="37">
        <v>88.3</v>
      </c>
      <c r="CN2" s="37">
        <v>88.3</v>
      </c>
      <c r="CO2" s="37">
        <v>87.7</v>
      </c>
      <c r="CP2" s="37">
        <v>87.7</v>
      </c>
      <c r="CQ2" s="37">
        <v>87.4</v>
      </c>
      <c r="CR2" s="37">
        <v>87.7</v>
      </c>
      <c r="CS2" s="37">
        <v>88.2</v>
      </c>
      <c r="CT2" s="37">
        <v>88.5</v>
      </c>
      <c r="CU2" s="37">
        <v>88.9</v>
      </c>
      <c r="CV2" s="37">
        <v>88.6</v>
      </c>
      <c r="CW2" s="37">
        <v>90.7</v>
      </c>
      <c r="CX2" s="37">
        <v>91.3</v>
      </c>
      <c r="CY2" s="37">
        <v>91.8</v>
      </c>
      <c r="CZ2" s="37">
        <v>92.5</v>
      </c>
      <c r="DA2" s="37">
        <v>93.4</v>
      </c>
      <c r="DB2" s="37">
        <v>93.9</v>
      </c>
      <c r="DC2" s="37">
        <v>94.4</v>
      </c>
      <c r="DD2" s="37">
        <v>95.5</v>
      </c>
      <c r="DE2" s="37">
        <v>95.5</v>
      </c>
      <c r="DF2" s="37">
        <v>95.7</v>
      </c>
      <c r="DG2" s="37">
        <v>95.9</v>
      </c>
      <c r="DH2" s="37">
        <v>95.2</v>
      </c>
      <c r="DI2" s="37">
        <v>97</v>
      </c>
      <c r="DJ2" s="37">
        <v>97.6</v>
      </c>
      <c r="DK2" s="37">
        <v>97.7</v>
      </c>
      <c r="DL2" s="37">
        <v>98.7</v>
      </c>
      <c r="DM2" s="37">
        <v>99</v>
      </c>
      <c r="DN2" s="37">
        <v>99.4</v>
      </c>
      <c r="DO2" s="37">
        <v>99.7</v>
      </c>
      <c r="DP2" s="37">
        <v>99.7</v>
      </c>
      <c r="DQ2" s="37">
        <v>99.1</v>
      </c>
      <c r="DR2" s="37">
        <v>98.8</v>
      </c>
      <c r="DS2" s="37">
        <v>98.3</v>
      </c>
      <c r="DT2" s="37">
        <v>97.8</v>
      </c>
      <c r="DU2" s="37">
        <v>99.2</v>
      </c>
      <c r="DV2" s="37">
        <v>100.3</v>
      </c>
      <c r="DW2" s="37">
        <v>101.1</v>
      </c>
      <c r="DX2" s="37">
        <v>102.4</v>
      </c>
      <c r="DY2" s="37">
        <v>103.5</v>
      </c>
      <c r="DZ2" s="37">
        <v>104.9</v>
      </c>
      <c r="EA2" s="37">
        <v>106.9</v>
      </c>
      <c r="EB2" s="37">
        <v>107.2</v>
      </c>
      <c r="EC2" s="37">
        <v>106.1</v>
      </c>
      <c r="ED2" s="37">
        <v>102.5</v>
      </c>
      <c r="EE2" s="37">
        <v>101</v>
      </c>
      <c r="EF2" s="37">
        <v>100.1</v>
      </c>
      <c r="EG2" s="37">
        <v>101.2</v>
      </c>
      <c r="EH2" s="37">
        <v>100.1</v>
      </c>
      <c r="EI2" s="37">
        <v>98.9</v>
      </c>
      <c r="EJ2" s="37">
        <v>98.2</v>
      </c>
      <c r="EK2" s="37">
        <v>98.7</v>
      </c>
      <c r="EL2" s="37">
        <v>98.2</v>
      </c>
      <c r="EM2" s="37">
        <v>97.3</v>
      </c>
      <c r="EN2" s="37">
        <v>97.9</v>
      </c>
      <c r="EO2" s="37">
        <v>97.9</v>
      </c>
      <c r="EP2" s="37">
        <v>97.9</v>
      </c>
      <c r="EQ2" s="37">
        <v>97.3</v>
      </c>
      <c r="ER2" s="37">
        <v>96.9</v>
      </c>
      <c r="ES2" s="37">
        <v>98</v>
      </c>
      <c r="ET2" s="37">
        <v>98.2</v>
      </c>
      <c r="EU2" s="37">
        <v>98.5</v>
      </c>
      <c r="EV2" s="37">
        <v>100.4</v>
      </c>
      <c r="EW2" s="37">
        <v>101.3</v>
      </c>
      <c r="EX2" s="37">
        <v>101</v>
      </c>
      <c r="EY2" s="37">
        <v>99.9</v>
      </c>
      <c r="EZ2" s="37">
        <v>100.5</v>
      </c>
      <c r="FA2" s="37">
        <v>100.8</v>
      </c>
      <c r="FB2" s="37">
        <v>100.9</v>
      </c>
      <c r="FC2" s="37">
        <v>101</v>
      </c>
      <c r="FD2" s="37">
        <v>101.3</v>
      </c>
      <c r="FE2" s="37">
        <v>103.9</v>
      </c>
      <c r="FF2" s="37">
        <v>104.7</v>
      </c>
      <c r="FG2" s="37">
        <v>105.1</v>
      </c>
      <c r="FH2" s="37">
        <v>105</v>
      </c>
      <c r="FI2" s="37">
        <v>104.4</v>
      </c>
      <c r="FJ2" s="37">
        <v>104.1</v>
      </c>
      <c r="FK2" s="37">
        <v>104.8</v>
      </c>
      <c r="FL2" s="37">
        <v>105.6</v>
      </c>
      <c r="FM2" s="37">
        <v>105</v>
      </c>
      <c r="FN2" s="37">
        <v>104.9</v>
      </c>
      <c r="FO2" s="37">
        <v>104.3</v>
      </c>
      <c r="FP2" s="37">
        <v>104.1</v>
      </c>
      <c r="FQ2" s="37">
        <v>105.6</v>
      </c>
      <c r="FR2" s="37">
        <v>105.9</v>
      </c>
      <c r="FS2" s="37">
        <v>106.2</v>
      </c>
      <c r="FT2" s="37">
        <v>106.7</v>
      </c>
      <c r="FU2" s="37">
        <v>106.4</v>
      </c>
      <c r="FV2" s="37">
        <v>105.7</v>
      </c>
      <c r="FW2" s="37">
        <v>105.4</v>
      </c>
      <c r="FX2" s="37">
        <v>105.6</v>
      </c>
      <c r="FY2" s="37">
        <v>105.4</v>
      </c>
      <c r="FZ2" s="37">
        <v>105.5</v>
      </c>
      <c r="GA2" s="37">
        <v>104.9</v>
      </c>
      <c r="GB2" s="37">
        <v>104.5</v>
      </c>
      <c r="GC2" s="37">
        <v>105.6</v>
      </c>
      <c r="GD2" s="37">
        <v>105.1</v>
      </c>
      <c r="GE2" s="37">
        <v>104.8</v>
      </c>
      <c r="GF2" s="37">
        <v>104.5</v>
      </c>
      <c r="GG2" s="37">
        <v>104.3</v>
      </c>
      <c r="GH2" s="37">
        <v>103.3</v>
      </c>
      <c r="GI2" s="37">
        <v>103.2</v>
      </c>
      <c r="GJ2" s="37">
        <v>103</v>
      </c>
      <c r="GK2" s="37">
        <v>102.8</v>
      </c>
      <c r="GL2" s="37">
        <v>102.8</v>
      </c>
      <c r="GM2" s="37">
        <v>103.1</v>
      </c>
      <c r="GN2" s="37">
        <v>103.1</v>
      </c>
      <c r="GO2" s="37">
        <v>103.3</v>
      </c>
      <c r="GP2" s="37">
        <v>102.9</v>
      </c>
      <c r="GQ2" s="37">
        <v>102.7</v>
      </c>
      <c r="GR2" s="37">
        <v>102.4</v>
      </c>
      <c r="GS2" s="37">
        <v>102.6</v>
      </c>
      <c r="GT2" s="37">
        <v>102.3</v>
      </c>
      <c r="GU2" s="37">
        <v>102.4</v>
      </c>
      <c r="GV2" s="37">
        <v>102.6</v>
      </c>
      <c r="GW2" s="37">
        <v>102.4</v>
      </c>
      <c r="GX2" s="37">
        <v>102.2</v>
      </c>
      <c r="GY2" s="37">
        <v>101.7</v>
      </c>
      <c r="GZ2" s="37">
        <v>101.1</v>
      </c>
      <c r="HA2" s="37">
        <v>100.8</v>
      </c>
      <c r="HB2" s="37">
        <v>100.9</v>
      </c>
      <c r="HC2" s="37">
        <v>100.8</v>
      </c>
      <c r="HD2" s="37">
        <v>100.8</v>
      </c>
      <c r="HE2" s="37">
        <v>100.9</v>
      </c>
      <c r="HF2" s="37">
        <v>100.4</v>
      </c>
      <c r="HG2" s="37">
        <v>100.3</v>
      </c>
      <c r="HH2" s="37">
        <v>100.3</v>
      </c>
      <c r="HI2" s="37">
        <v>99.6</v>
      </c>
      <c r="HJ2" s="37">
        <v>99</v>
      </c>
      <c r="HK2" s="37">
        <v>98.6</v>
      </c>
      <c r="HL2" s="37">
        <v>97.8</v>
      </c>
      <c r="HM2" s="38">
        <v>97</v>
      </c>
      <c r="HN2" s="38">
        <v>96.5</v>
      </c>
      <c r="HO2" s="38">
        <v>96.3</v>
      </c>
      <c r="HP2" s="38">
        <v>96.2</v>
      </c>
      <c r="HQ2" s="38">
        <v>97</v>
      </c>
      <c r="HR2" s="38">
        <v>97.9</v>
      </c>
      <c r="HS2" s="38">
        <v>98</v>
      </c>
      <c r="HT2" s="38">
        <v>98.5</v>
      </c>
      <c r="HU2" s="38">
        <v>98.6</v>
      </c>
      <c r="HV2" s="38">
        <v>97.9</v>
      </c>
      <c r="HW2" s="38">
        <v>97.9</v>
      </c>
      <c r="HX2" s="38">
        <v>98.2</v>
      </c>
      <c r="HY2" s="38">
        <v>99.1</v>
      </c>
      <c r="HZ2" s="38">
        <v>99.4</v>
      </c>
      <c r="IA2" s="38">
        <v>99.7</v>
      </c>
      <c r="IB2" s="38">
        <v>100.2</v>
      </c>
      <c r="IC2" s="38">
        <v>100.1</v>
      </c>
      <c r="ID2" s="38">
        <v>100.1</v>
      </c>
      <c r="IE2" s="38">
        <v>99.8</v>
      </c>
      <c r="IF2" s="38">
        <v>100.2</v>
      </c>
      <c r="IG2" s="38">
        <v>100.2</v>
      </c>
      <c r="IH2" s="38">
        <v>101.2</v>
      </c>
      <c r="II2" s="38">
        <v>101.2</v>
      </c>
      <c r="IJ2" s="38">
        <v>101.4</v>
      </c>
      <c r="IK2" s="38">
        <v>102.4</v>
      </c>
      <c r="IL2" s="38">
        <v>102.6</v>
      </c>
      <c r="IM2" s="38">
        <v>102.7</v>
      </c>
      <c r="IN2" s="38">
        <v>103.1</v>
      </c>
      <c r="IO2" s="38">
        <v>103.3</v>
      </c>
      <c r="IP2" s="38">
        <v>103.1</v>
      </c>
      <c r="IQ2" s="38">
        <v>102.8</v>
      </c>
      <c r="IR2" s="38">
        <v>103.1</v>
      </c>
      <c r="IS2" s="38">
        <v>103.2</v>
      </c>
      <c r="IT2" s="38">
        <v>103.3</v>
      </c>
      <c r="IU2" s="38">
        <v>103.1</v>
      </c>
      <c r="IV2" s="38">
        <v>102.8</v>
      </c>
    </row>
    <row r="3" spans="1:256" x14ac:dyDescent="0.15">
      <c r="A3" s="39" t="s">
        <v>432</v>
      </c>
      <c r="B3" s="40" t="s">
        <v>433</v>
      </c>
      <c r="C3" s="40" t="s">
        <v>434</v>
      </c>
      <c r="D3" s="40" t="s">
        <v>435</v>
      </c>
      <c r="E3" s="41">
        <v>61.1</v>
      </c>
      <c r="F3" s="42">
        <v>60.2</v>
      </c>
      <c r="G3" s="42">
        <v>60.4</v>
      </c>
      <c r="H3" s="42">
        <v>60.9</v>
      </c>
      <c r="I3" s="42">
        <v>60</v>
      </c>
      <c r="J3" s="42">
        <v>59.5</v>
      </c>
      <c r="K3" s="42">
        <v>59.2</v>
      </c>
      <c r="L3" s="42">
        <v>58.7</v>
      </c>
      <c r="M3" s="42">
        <v>58.6</v>
      </c>
      <c r="N3" s="42">
        <v>58.4</v>
      </c>
      <c r="O3" s="42">
        <v>58</v>
      </c>
      <c r="P3" s="42">
        <v>57.4</v>
      </c>
      <c r="Q3" s="42">
        <v>58.1</v>
      </c>
      <c r="R3" s="42">
        <v>57.7</v>
      </c>
      <c r="S3" s="42">
        <v>58.3</v>
      </c>
      <c r="T3" s="42">
        <v>58.9</v>
      </c>
      <c r="U3" s="42">
        <v>59.5</v>
      </c>
      <c r="V3" s="42">
        <v>59.9</v>
      </c>
      <c r="W3" s="42">
        <v>61.1</v>
      </c>
      <c r="X3" s="42">
        <v>62.8</v>
      </c>
      <c r="Y3" s="42">
        <v>63.5</v>
      </c>
      <c r="Z3" s="42">
        <v>64.5</v>
      </c>
      <c r="AA3" s="42">
        <v>65.099999999999994</v>
      </c>
      <c r="AB3" s="42">
        <v>65.599999999999994</v>
      </c>
      <c r="AC3" s="42">
        <v>66.900000000000006</v>
      </c>
      <c r="AD3" s="42">
        <v>68.400000000000006</v>
      </c>
      <c r="AE3" s="42">
        <v>69.900000000000006</v>
      </c>
      <c r="AF3" s="42">
        <v>67.900000000000006</v>
      </c>
      <c r="AG3" s="42">
        <v>69.2</v>
      </c>
      <c r="AH3" s="42">
        <v>71.099999999999994</v>
      </c>
      <c r="AI3" s="42">
        <v>70.8</v>
      </c>
      <c r="AJ3" s="42">
        <v>70.5</v>
      </c>
      <c r="AK3" s="42">
        <v>73.599999999999994</v>
      </c>
      <c r="AL3" s="42">
        <v>75.5</v>
      </c>
      <c r="AM3" s="42">
        <v>73.7</v>
      </c>
      <c r="AN3" s="42">
        <v>71.2</v>
      </c>
      <c r="AO3" s="42">
        <v>68.7</v>
      </c>
      <c r="AP3" s="42">
        <v>69.8</v>
      </c>
      <c r="AQ3" s="42">
        <v>69.900000000000006</v>
      </c>
      <c r="AR3" s="42">
        <v>69.7</v>
      </c>
      <c r="AS3" s="42">
        <v>70.8</v>
      </c>
      <c r="AT3" s="42">
        <v>70.900000000000006</v>
      </c>
      <c r="AU3" s="42">
        <v>70.7</v>
      </c>
      <c r="AV3" s="42">
        <v>70.7</v>
      </c>
      <c r="AW3" s="42">
        <v>70.599999999999994</v>
      </c>
      <c r="AX3" s="42">
        <v>68.8</v>
      </c>
      <c r="AY3" s="42">
        <v>67.599999999999994</v>
      </c>
      <c r="AZ3" s="42">
        <v>68.400000000000006</v>
      </c>
      <c r="BA3" s="42">
        <v>69.5</v>
      </c>
      <c r="BB3" s="42">
        <v>69.099999999999994</v>
      </c>
      <c r="BC3" s="42">
        <v>71.599999999999994</v>
      </c>
      <c r="BD3" s="42">
        <v>73.7</v>
      </c>
      <c r="BE3" s="42">
        <v>73.7</v>
      </c>
      <c r="BF3" s="42">
        <v>73.099999999999994</v>
      </c>
      <c r="BG3" s="42">
        <v>72.599999999999994</v>
      </c>
      <c r="BH3" s="42">
        <v>73.400000000000006</v>
      </c>
      <c r="BI3" s="42">
        <v>74.7</v>
      </c>
      <c r="BJ3" s="42">
        <v>74.099999999999994</v>
      </c>
      <c r="BK3" s="42">
        <v>71.7</v>
      </c>
      <c r="BL3" s="42">
        <v>72.7</v>
      </c>
      <c r="BM3" s="42">
        <v>75.5</v>
      </c>
      <c r="BN3" s="42">
        <v>75.599999999999994</v>
      </c>
      <c r="BO3" s="42">
        <v>73.400000000000006</v>
      </c>
      <c r="BP3" s="42">
        <v>71.400000000000006</v>
      </c>
      <c r="BQ3" s="42">
        <v>71.5</v>
      </c>
      <c r="BR3" s="42">
        <v>72.400000000000006</v>
      </c>
      <c r="BS3" s="42">
        <v>74</v>
      </c>
      <c r="BT3" s="42">
        <v>74.599999999999994</v>
      </c>
      <c r="BU3" s="42">
        <v>72.400000000000006</v>
      </c>
      <c r="BV3" s="42">
        <v>72.5</v>
      </c>
      <c r="BW3" s="42">
        <v>72.5</v>
      </c>
      <c r="BX3" s="42">
        <v>70.400000000000006</v>
      </c>
      <c r="BY3" s="42">
        <v>71.3</v>
      </c>
      <c r="BZ3" s="42">
        <v>71.8</v>
      </c>
      <c r="CA3" s="42">
        <v>74.099999999999994</v>
      </c>
      <c r="CB3" s="42">
        <v>76</v>
      </c>
      <c r="CC3" s="42">
        <v>77.8</v>
      </c>
      <c r="CD3" s="42">
        <v>77.2</v>
      </c>
      <c r="CE3" s="42">
        <v>76.900000000000006</v>
      </c>
      <c r="CF3" s="42">
        <v>77.099999999999994</v>
      </c>
      <c r="CG3" s="42">
        <v>77</v>
      </c>
      <c r="CH3" s="42">
        <v>78.8</v>
      </c>
      <c r="CI3" s="42">
        <v>76.599999999999994</v>
      </c>
      <c r="CJ3" s="42">
        <v>75.400000000000006</v>
      </c>
      <c r="CK3" s="42">
        <v>77.7</v>
      </c>
      <c r="CL3" s="42">
        <v>78.3</v>
      </c>
      <c r="CM3" s="42">
        <v>81.099999999999994</v>
      </c>
      <c r="CN3" s="42">
        <v>82.5</v>
      </c>
      <c r="CO3" s="42">
        <v>81.5</v>
      </c>
      <c r="CP3" s="42">
        <v>83.1</v>
      </c>
      <c r="CQ3" s="42">
        <v>84.1</v>
      </c>
      <c r="CR3" s="42">
        <v>85.7</v>
      </c>
      <c r="CS3" s="42">
        <v>88.4</v>
      </c>
      <c r="CT3" s="42">
        <v>88.6</v>
      </c>
      <c r="CU3" s="42">
        <v>87.5</v>
      </c>
      <c r="CV3" s="42">
        <v>87.9</v>
      </c>
      <c r="CW3" s="42">
        <v>89.6</v>
      </c>
      <c r="CX3" s="42">
        <v>91.6</v>
      </c>
      <c r="CY3" s="42">
        <v>91</v>
      </c>
      <c r="CZ3" s="42">
        <v>91.6</v>
      </c>
      <c r="DA3" s="42">
        <v>91.2</v>
      </c>
      <c r="DB3" s="42">
        <v>90.6</v>
      </c>
      <c r="DC3" s="42">
        <v>92</v>
      </c>
      <c r="DD3" s="42">
        <v>92.8</v>
      </c>
      <c r="DE3" s="42">
        <v>89.2</v>
      </c>
      <c r="DF3" s="42">
        <v>88.4</v>
      </c>
      <c r="DG3" s="42">
        <v>87.9</v>
      </c>
      <c r="DH3" s="42">
        <v>86.7</v>
      </c>
      <c r="DI3" s="42">
        <v>86.4</v>
      </c>
      <c r="DJ3" s="42">
        <v>87.9</v>
      </c>
      <c r="DK3" s="42">
        <v>89.3</v>
      </c>
      <c r="DL3" s="42">
        <v>92.3</v>
      </c>
      <c r="DM3" s="42">
        <v>93.8</v>
      </c>
      <c r="DN3" s="42">
        <v>95.1</v>
      </c>
      <c r="DO3" s="42">
        <v>97.4</v>
      </c>
      <c r="DP3" s="42">
        <v>96.5</v>
      </c>
      <c r="DQ3" s="42">
        <v>96.5</v>
      </c>
      <c r="DR3" s="42">
        <v>97.7</v>
      </c>
      <c r="DS3" s="42">
        <v>100.8</v>
      </c>
      <c r="DT3" s="42">
        <v>100.7</v>
      </c>
      <c r="DU3" s="42">
        <v>101.5</v>
      </c>
      <c r="DV3" s="42">
        <v>101.7</v>
      </c>
      <c r="DW3" s="42">
        <v>103</v>
      </c>
      <c r="DX3" s="42">
        <v>105.4</v>
      </c>
      <c r="DY3" s="42">
        <v>110.1</v>
      </c>
      <c r="DZ3" s="42">
        <v>114</v>
      </c>
      <c r="EA3" s="42">
        <v>118.9</v>
      </c>
      <c r="EB3" s="42">
        <v>116.2</v>
      </c>
      <c r="EC3" s="42">
        <v>110.9</v>
      </c>
      <c r="ED3" s="42">
        <v>102.2</v>
      </c>
      <c r="EE3" s="42">
        <v>93.8</v>
      </c>
      <c r="EF3" s="42">
        <v>90.9</v>
      </c>
      <c r="EG3" s="42">
        <v>90.1</v>
      </c>
      <c r="EH3" s="42">
        <v>91.8</v>
      </c>
      <c r="EI3" s="42">
        <v>89.3</v>
      </c>
      <c r="EJ3" s="42">
        <v>90.9</v>
      </c>
      <c r="EK3" s="42">
        <v>93.7</v>
      </c>
      <c r="EL3" s="42">
        <v>97.2</v>
      </c>
      <c r="EM3" s="42">
        <v>96.6</v>
      </c>
      <c r="EN3" s="42">
        <v>99.7</v>
      </c>
      <c r="EO3" s="42">
        <v>98.3</v>
      </c>
      <c r="EP3" s="42">
        <v>99.5</v>
      </c>
      <c r="EQ3" s="42">
        <v>100</v>
      </c>
      <c r="ER3" s="42">
        <v>98.7</v>
      </c>
      <c r="ES3" s="42">
        <v>101.8</v>
      </c>
      <c r="ET3" s="42">
        <v>102.5</v>
      </c>
      <c r="EU3" s="42">
        <v>103.9</v>
      </c>
      <c r="EV3" s="42">
        <v>107.5</v>
      </c>
      <c r="EW3" s="42">
        <v>107.5</v>
      </c>
      <c r="EX3" s="42">
        <v>107.2</v>
      </c>
      <c r="EY3" s="42">
        <v>106.3</v>
      </c>
      <c r="EZ3" s="42">
        <v>107.2</v>
      </c>
      <c r="FA3" s="42">
        <v>105.9</v>
      </c>
      <c r="FB3" s="42">
        <v>105.5</v>
      </c>
      <c r="FC3" s="42">
        <v>106.5</v>
      </c>
      <c r="FD3" s="42">
        <v>108.4</v>
      </c>
      <c r="FE3" s="42">
        <v>111.2</v>
      </c>
      <c r="FF3" s="42">
        <v>115</v>
      </c>
      <c r="FG3" s="42">
        <v>119</v>
      </c>
      <c r="FH3" s="42">
        <v>121</v>
      </c>
      <c r="FI3" s="42">
        <v>118.1</v>
      </c>
      <c r="FJ3" s="42">
        <v>118.8</v>
      </c>
      <c r="FK3" s="42">
        <v>121.3</v>
      </c>
      <c r="FL3" s="42">
        <v>118.9</v>
      </c>
      <c r="FM3" s="42">
        <v>120.5</v>
      </c>
      <c r="FN3" s="42">
        <v>120.2</v>
      </c>
      <c r="FO3" s="42">
        <v>120.4</v>
      </c>
      <c r="FP3" s="42">
        <v>120.7</v>
      </c>
      <c r="FQ3" s="42">
        <v>126.3</v>
      </c>
      <c r="FR3" s="42">
        <v>128.19999999999999</v>
      </c>
      <c r="FS3" s="42">
        <v>130.6</v>
      </c>
      <c r="FT3" s="42">
        <v>130.5</v>
      </c>
      <c r="FU3" s="42">
        <v>126.8</v>
      </c>
      <c r="FV3" s="42">
        <v>122.2</v>
      </c>
      <c r="FW3" s="42">
        <v>125.1</v>
      </c>
      <c r="FX3" s="42">
        <v>128.80000000000001</v>
      </c>
      <c r="FY3" s="42">
        <v>128</v>
      </c>
      <c r="FZ3" s="42">
        <v>123.9</v>
      </c>
      <c r="GA3" s="42">
        <v>122.2</v>
      </c>
      <c r="GB3" s="42">
        <v>120.7</v>
      </c>
      <c r="GC3" s="42">
        <v>124</v>
      </c>
      <c r="GD3" s="42">
        <v>123.4</v>
      </c>
      <c r="GE3" s="42">
        <v>124</v>
      </c>
      <c r="GF3" s="42">
        <v>123.1</v>
      </c>
      <c r="GG3" s="42">
        <v>121.1</v>
      </c>
      <c r="GH3" s="42">
        <v>120.9</v>
      </c>
      <c r="GI3" s="42">
        <v>120.4</v>
      </c>
      <c r="GJ3" s="42">
        <v>121.7</v>
      </c>
      <c r="GK3" s="42">
        <v>122.4</v>
      </c>
      <c r="GL3" s="42">
        <v>122.2</v>
      </c>
      <c r="GM3" s="42">
        <v>120.6</v>
      </c>
      <c r="GN3" s="42">
        <v>120.4</v>
      </c>
      <c r="GO3" s="42">
        <v>120.7</v>
      </c>
      <c r="GP3" s="42">
        <v>119</v>
      </c>
      <c r="GQ3" s="42">
        <v>119.3</v>
      </c>
      <c r="GR3" s="42">
        <v>118.8</v>
      </c>
      <c r="GS3" s="42">
        <v>117.9</v>
      </c>
      <c r="GT3" s="42">
        <v>117.8</v>
      </c>
      <c r="GU3" s="42">
        <v>118.7</v>
      </c>
      <c r="GV3" s="42">
        <v>118</v>
      </c>
      <c r="GW3" s="42">
        <v>117.8</v>
      </c>
      <c r="GX3" s="42">
        <v>117.2</v>
      </c>
      <c r="GY3" s="42">
        <v>113.2</v>
      </c>
      <c r="GZ3" s="42">
        <v>108.5</v>
      </c>
      <c r="HA3" s="42">
        <v>101.1</v>
      </c>
      <c r="HB3" s="42">
        <v>97.7</v>
      </c>
      <c r="HC3" s="42">
        <v>101.7</v>
      </c>
      <c r="HD3" s="42">
        <v>101.8</v>
      </c>
      <c r="HE3" s="42">
        <v>103.7</v>
      </c>
      <c r="HF3" s="42">
        <v>104.8</v>
      </c>
      <c r="HG3" s="42">
        <v>104.2</v>
      </c>
      <c r="HH3" s="42">
        <v>102.1</v>
      </c>
      <c r="HI3" s="42">
        <v>97.5</v>
      </c>
      <c r="HJ3" s="42">
        <v>96.2</v>
      </c>
      <c r="HK3" s="42">
        <v>95.4</v>
      </c>
      <c r="HL3" s="42">
        <v>93.8</v>
      </c>
      <c r="HM3" s="34">
        <v>90</v>
      </c>
      <c r="HN3" s="34">
        <v>88.8</v>
      </c>
      <c r="HO3" s="34">
        <v>88.8</v>
      </c>
      <c r="HP3" s="34">
        <v>89.6</v>
      </c>
      <c r="HQ3" s="34">
        <v>91.1</v>
      </c>
      <c r="HR3" s="34">
        <v>94.5</v>
      </c>
      <c r="HS3" s="34">
        <v>96.1</v>
      </c>
      <c r="HT3" s="34">
        <v>95.7</v>
      </c>
      <c r="HU3" s="34">
        <v>96.1</v>
      </c>
      <c r="HV3" s="34">
        <v>96.6</v>
      </c>
      <c r="HW3" s="34">
        <v>98.1</v>
      </c>
      <c r="HX3" s="34">
        <v>98.5</v>
      </c>
      <c r="HY3" s="34">
        <v>102.9</v>
      </c>
      <c r="HZ3" s="34">
        <v>102.8</v>
      </c>
      <c r="IA3" s="34">
        <v>102.7</v>
      </c>
      <c r="IB3" s="34">
        <v>101.5</v>
      </c>
      <c r="IC3" s="34">
        <v>102.6</v>
      </c>
      <c r="ID3" s="34">
        <v>101.8</v>
      </c>
      <c r="IE3" s="34">
        <v>101.5</v>
      </c>
      <c r="IF3" s="34">
        <v>101.7</v>
      </c>
      <c r="IG3" s="34">
        <v>102.3</v>
      </c>
      <c r="IH3" s="34">
        <v>103.7</v>
      </c>
      <c r="II3" s="34">
        <v>104.6</v>
      </c>
      <c r="IJ3" s="34">
        <v>106</v>
      </c>
      <c r="IK3" s="34">
        <v>106.4</v>
      </c>
      <c r="IL3" s="34">
        <v>106.6</v>
      </c>
      <c r="IM3" s="34">
        <v>105.7</v>
      </c>
      <c r="IN3" s="34">
        <v>106.7</v>
      </c>
      <c r="IO3" s="34">
        <v>109.3</v>
      </c>
      <c r="IP3" s="34">
        <v>113.6</v>
      </c>
      <c r="IQ3" s="34">
        <v>114.1</v>
      </c>
      <c r="IR3" s="34">
        <v>115.3</v>
      </c>
      <c r="IS3" s="34">
        <v>115.5</v>
      </c>
      <c r="IT3" s="34">
        <v>116.6</v>
      </c>
      <c r="IU3" s="34">
        <v>119.3</v>
      </c>
      <c r="IV3" s="34">
        <v>114.7</v>
      </c>
    </row>
    <row r="4" spans="1:256" x14ac:dyDescent="0.15">
      <c r="A4" s="43" t="s">
        <v>436</v>
      </c>
      <c r="B4" s="40" t="s">
        <v>437</v>
      </c>
      <c r="C4" s="40" t="s">
        <v>438</v>
      </c>
      <c r="D4" s="40" t="s">
        <v>439</v>
      </c>
      <c r="E4" s="41">
        <v>77</v>
      </c>
      <c r="F4" s="42">
        <v>76.7</v>
      </c>
      <c r="G4" s="42">
        <v>76.400000000000006</v>
      </c>
      <c r="H4" s="42">
        <v>76.400000000000006</v>
      </c>
      <c r="I4" s="42">
        <v>76.099999999999994</v>
      </c>
      <c r="J4" s="42">
        <v>75.7</v>
      </c>
      <c r="K4" s="42">
        <v>75.7</v>
      </c>
      <c r="L4" s="42">
        <v>75.5</v>
      </c>
      <c r="M4" s="42">
        <v>75.3</v>
      </c>
      <c r="N4" s="42">
        <v>75.099999999999994</v>
      </c>
      <c r="O4" s="42">
        <v>74.900000000000006</v>
      </c>
      <c r="P4" s="42">
        <v>74.599999999999994</v>
      </c>
      <c r="Q4" s="42">
        <v>74.400000000000006</v>
      </c>
      <c r="R4" s="42">
        <v>74.2</v>
      </c>
      <c r="S4" s="42">
        <v>74.400000000000006</v>
      </c>
      <c r="T4" s="42">
        <v>74.3</v>
      </c>
      <c r="U4" s="42">
        <v>74.2</v>
      </c>
      <c r="V4" s="42">
        <v>74.3</v>
      </c>
      <c r="W4" s="42">
        <v>74.400000000000006</v>
      </c>
      <c r="X4" s="42">
        <v>75</v>
      </c>
      <c r="Y4" s="42">
        <v>74.900000000000006</v>
      </c>
      <c r="Z4" s="42">
        <v>75.2</v>
      </c>
      <c r="AA4" s="42">
        <v>75.400000000000006</v>
      </c>
      <c r="AB4" s="42">
        <v>75.599999999999994</v>
      </c>
      <c r="AC4" s="42">
        <v>76.3</v>
      </c>
      <c r="AD4" s="42">
        <v>76.5</v>
      </c>
      <c r="AE4" s="42">
        <v>76.599999999999994</v>
      </c>
      <c r="AF4" s="42">
        <v>76.8</v>
      </c>
      <c r="AG4" s="42">
        <v>77.400000000000006</v>
      </c>
      <c r="AH4" s="42">
        <v>77.8</v>
      </c>
      <c r="AI4" s="42">
        <v>78.099999999999994</v>
      </c>
      <c r="AJ4" s="42">
        <v>78.2</v>
      </c>
      <c r="AK4" s="42">
        <v>78.599999999999994</v>
      </c>
      <c r="AL4" s="42">
        <v>79</v>
      </c>
      <c r="AM4" s="42">
        <v>79</v>
      </c>
      <c r="AN4" s="42">
        <v>78.8</v>
      </c>
      <c r="AO4" s="42">
        <v>79.599999999999994</v>
      </c>
      <c r="AP4" s="42">
        <v>79.900000000000006</v>
      </c>
      <c r="AQ4" s="42">
        <v>80.099999999999994</v>
      </c>
      <c r="AR4" s="42">
        <v>80.2</v>
      </c>
      <c r="AS4" s="42">
        <v>80.099999999999994</v>
      </c>
      <c r="AT4" s="42">
        <v>80.099999999999994</v>
      </c>
      <c r="AU4" s="42">
        <v>79.8</v>
      </c>
      <c r="AV4" s="42">
        <v>79.8</v>
      </c>
      <c r="AW4" s="42">
        <v>79.8</v>
      </c>
      <c r="AX4" s="42">
        <v>79.400000000000006</v>
      </c>
      <c r="AY4" s="42">
        <v>79.7</v>
      </c>
      <c r="AZ4" s="42">
        <v>79.3</v>
      </c>
      <c r="BA4" s="42">
        <v>79.7</v>
      </c>
      <c r="BB4" s="42">
        <v>79.400000000000006</v>
      </c>
      <c r="BC4" s="42">
        <v>79.7</v>
      </c>
      <c r="BD4" s="42">
        <v>79.5</v>
      </c>
      <c r="BE4" s="42">
        <v>79.400000000000006</v>
      </c>
      <c r="BF4" s="42">
        <v>79.3</v>
      </c>
      <c r="BG4" s="42">
        <v>79.400000000000006</v>
      </c>
      <c r="BH4" s="42">
        <v>79.599999999999994</v>
      </c>
      <c r="BI4" s="42">
        <v>79.5</v>
      </c>
      <c r="BJ4" s="42">
        <v>79.400000000000006</v>
      </c>
      <c r="BK4" s="42">
        <v>79.2</v>
      </c>
      <c r="BL4" s="42">
        <v>79.400000000000006</v>
      </c>
      <c r="BM4" s="42">
        <v>79.599999999999994</v>
      </c>
      <c r="BN4" s="42">
        <v>79.8</v>
      </c>
      <c r="BO4" s="42">
        <v>79.599999999999994</v>
      </c>
      <c r="BP4" s="42">
        <v>79.5</v>
      </c>
      <c r="BQ4" s="42">
        <v>79.3</v>
      </c>
      <c r="BR4" s="42">
        <v>79.3</v>
      </c>
      <c r="BS4" s="42">
        <v>79.400000000000006</v>
      </c>
      <c r="BT4" s="42">
        <v>79.599999999999994</v>
      </c>
      <c r="BU4" s="42">
        <v>79.3</v>
      </c>
      <c r="BV4" s="42">
        <v>79.099999999999994</v>
      </c>
      <c r="BW4" s="42">
        <v>79.3</v>
      </c>
      <c r="BX4" s="42">
        <v>79.3</v>
      </c>
      <c r="BY4" s="42">
        <v>79.400000000000006</v>
      </c>
      <c r="BZ4" s="42">
        <v>80</v>
      </c>
      <c r="CA4" s="42">
        <v>80.7</v>
      </c>
      <c r="CB4" s="42">
        <v>81.5</v>
      </c>
      <c r="CC4" s="42">
        <v>81.8</v>
      </c>
      <c r="CD4" s="42">
        <v>82.1</v>
      </c>
      <c r="CE4" s="42">
        <v>82.1</v>
      </c>
      <c r="CF4" s="42">
        <v>82.5</v>
      </c>
      <c r="CG4" s="42">
        <v>82.5</v>
      </c>
      <c r="CH4" s="42">
        <v>82.5</v>
      </c>
      <c r="CI4" s="42">
        <v>82.5</v>
      </c>
      <c r="CJ4" s="42">
        <v>82.3</v>
      </c>
      <c r="CK4" s="42">
        <v>82.8</v>
      </c>
      <c r="CL4" s="42">
        <v>83.2</v>
      </c>
      <c r="CM4" s="42">
        <v>83.3</v>
      </c>
      <c r="CN4" s="42">
        <v>83.4</v>
      </c>
      <c r="CO4" s="42">
        <v>83.1</v>
      </c>
      <c r="CP4" s="42">
        <v>83.2</v>
      </c>
      <c r="CQ4" s="42">
        <v>83.2</v>
      </c>
      <c r="CR4" s="42">
        <v>83.5</v>
      </c>
      <c r="CS4" s="42">
        <v>83.8</v>
      </c>
      <c r="CT4" s="42">
        <v>84.2</v>
      </c>
      <c r="CU4" s="42">
        <v>84.4</v>
      </c>
      <c r="CV4" s="42">
        <v>84.7</v>
      </c>
      <c r="CW4" s="42">
        <v>85.4</v>
      </c>
      <c r="CX4" s="42">
        <v>86.2</v>
      </c>
      <c r="CY4" s="42">
        <v>86.4</v>
      </c>
      <c r="CZ4" s="42">
        <v>87.2</v>
      </c>
      <c r="DA4" s="42">
        <v>88.4</v>
      </c>
      <c r="DB4" s="42">
        <v>89.1</v>
      </c>
      <c r="DC4" s="42">
        <v>90</v>
      </c>
      <c r="DD4" s="42">
        <v>90.8</v>
      </c>
      <c r="DE4" s="42">
        <v>90.9</v>
      </c>
      <c r="DF4" s="42">
        <v>91</v>
      </c>
      <c r="DG4" s="42">
        <v>91.5</v>
      </c>
      <c r="DH4" s="42">
        <v>91.3</v>
      </c>
      <c r="DI4" s="42">
        <v>92.2</v>
      </c>
      <c r="DJ4" s="42">
        <v>92.7</v>
      </c>
      <c r="DK4" s="42">
        <v>92.9</v>
      </c>
      <c r="DL4" s="42">
        <v>93.6</v>
      </c>
      <c r="DM4" s="42">
        <v>94</v>
      </c>
      <c r="DN4" s="42">
        <v>94.5</v>
      </c>
      <c r="DO4" s="42">
        <v>95.3</v>
      </c>
      <c r="DP4" s="42">
        <v>95.2</v>
      </c>
      <c r="DQ4" s="42">
        <v>95.2</v>
      </c>
      <c r="DR4" s="42">
        <v>95.1</v>
      </c>
      <c r="DS4" s="42">
        <v>94.8</v>
      </c>
      <c r="DT4" s="42">
        <v>94.3</v>
      </c>
      <c r="DU4" s="42">
        <v>94.7</v>
      </c>
      <c r="DV4" s="42">
        <v>95.5</v>
      </c>
      <c r="DW4" s="42">
        <v>95.8</v>
      </c>
      <c r="DX4" s="42">
        <v>96.9</v>
      </c>
      <c r="DY4" s="42">
        <v>97.6</v>
      </c>
      <c r="DZ4" s="42">
        <v>98.5</v>
      </c>
      <c r="EA4" s="42">
        <v>99.1</v>
      </c>
      <c r="EB4" s="42">
        <v>99</v>
      </c>
      <c r="EC4" s="42">
        <v>98.7</v>
      </c>
      <c r="ED4" s="42">
        <v>97.3</v>
      </c>
      <c r="EE4" s="42">
        <v>96.2</v>
      </c>
      <c r="EF4" s="42">
        <v>94.9</v>
      </c>
      <c r="EG4" s="42">
        <v>95</v>
      </c>
      <c r="EH4" s="42">
        <v>94.8</v>
      </c>
      <c r="EI4" s="42">
        <v>94</v>
      </c>
      <c r="EJ4" s="42">
        <v>93.8</v>
      </c>
      <c r="EK4" s="42">
        <v>94.2</v>
      </c>
      <c r="EL4" s="42">
        <v>94.1</v>
      </c>
      <c r="EM4" s="42">
        <v>93.9</v>
      </c>
      <c r="EN4" s="42">
        <v>94.7</v>
      </c>
      <c r="EO4" s="42">
        <v>95.1</v>
      </c>
      <c r="EP4" s="42">
        <v>95.1</v>
      </c>
      <c r="EQ4" s="42">
        <v>94.8</v>
      </c>
      <c r="ER4" s="42">
        <v>94.8</v>
      </c>
      <c r="ES4" s="42">
        <v>95.7</v>
      </c>
      <c r="ET4" s="42">
        <v>95.9</v>
      </c>
      <c r="EU4" s="42">
        <v>96</v>
      </c>
      <c r="EV4" s="42">
        <v>97.1</v>
      </c>
      <c r="EW4" s="42">
        <v>97.6</v>
      </c>
      <c r="EX4" s="42">
        <v>97.5</v>
      </c>
      <c r="EY4" s="42">
        <v>97.3</v>
      </c>
      <c r="EZ4" s="42">
        <v>97.7</v>
      </c>
      <c r="FA4" s="42">
        <v>98</v>
      </c>
      <c r="FB4" s="42">
        <v>98.3</v>
      </c>
      <c r="FC4" s="42">
        <v>98.3</v>
      </c>
      <c r="FD4" s="42">
        <v>98.6</v>
      </c>
      <c r="FE4" s="42">
        <v>100.4</v>
      </c>
      <c r="FF4" s="42">
        <v>101.2</v>
      </c>
      <c r="FG4" s="42">
        <v>101.5</v>
      </c>
      <c r="FH4" s="42">
        <v>101.3</v>
      </c>
      <c r="FI4" s="42">
        <v>101.2</v>
      </c>
      <c r="FJ4" s="42">
        <v>100.8</v>
      </c>
      <c r="FK4" s="42">
        <v>101.4</v>
      </c>
      <c r="FL4" s="42">
        <v>101.7</v>
      </c>
      <c r="FM4" s="42">
        <v>101.3</v>
      </c>
      <c r="FN4" s="42">
        <v>101.2</v>
      </c>
      <c r="FO4" s="42">
        <v>100.9</v>
      </c>
      <c r="FP4" s="42">
        <v>101.2</v>
      </c>
      <c r="FQ4" s="42">
        <v>101.7</v>
      </c>
      <c r="FR4" s="42">
        <v>102.2</v>
      </c>
      <c r="FS4" s="42">
        <v>102.6</v>
      </c>
      <c r="FT4" s="42">
        <v>102.6</v>
      </c>
      <c r="FU4" s="42">
        <v>102.5</v>
      </c>
      <c r="FV4" s="42">
        <v>102.4</v>
      </c>
      <c r="FW4" s="42">
        <v>102.1</v>
      </c>
      <c r="FX4" s="42">
        <v>102.7</v>
      </c>
      <c r="FY4" s="42">
        <v>102.3</v>
      </c>
      <c r="FZ4" s="42">
        <v>102.3</v>
      </c>
      <c r="GA4" s="42">
        <v>101.9</v>
      </c>
      <c r="GB4" s="42">
        <v>101.4</v>
      </c>
      <c r="GC4" s="42">
        <v>102.3</v>
      </c>
      <c r="GD4" s="42">
        <v>102.1</v>
      </c>
      <c r="GE4" s="42">
        <v>101.8</v>
      </c>
      <c r="GF4" s="42">
        <v>101.8</v>
      </c>
      <c r="GG4" s="42">
        <v>101.6</v>
      </c>
      <c r="GH4" s="42">
        <v>101.5</v>
      </c>
      <c r="GI4" s="42">
        <v>101.4</v>
      </c>
      <c r="GJ4" s="42">
        <v>101.4</v>
      </c>
      <c r="GK4" s="42">
        <v>101.2</v>
      </c>
      <c r="GL4" s="42">
        <v>101.1</v>
      </c>
      <c r="GM4" s="42">
        <v>101.6</v>
      </c>
      <c r="GN4" s="42">
        <v>101.6</v>
      </c>
      <c r="GO4" s="42">
        <v>101.8</v>
      </c>
      <c r="GP4" s="42">
        <v>101.5</v>
      </c>
      <c r="GQ4" s="42">
        <v>101.3</v>
      </c>
      <c r="GR4" s="42">
        <v>101.2</v>
      </c>
      <c r="GS4" s="42">
        <v>101.4</v>
      </c>
      <c r="GT4" s="42">
        <v>101.2</v>
      </c>
      <c r="GU4" s="42">
        <v>101.3</v>
      </c>
      <c r="GV4" s="42">
        <v>101.5</v>
      </c>
      <c r="GW4" s="42">
        <v>101.4</v>
      </c>
      <c r="GX4" s="42">
        <v>101.4</v>
      </c>
      <c r="GY4" s="42">
        <v>101.3</v>
      </c>
      <c r="GZ4" s="42">
        <v>101</v>
      </c>
      <c r="HA4" s="42">
        <v>100.6</v>
      </c>
      <c r="HB4" s="42">
        <v>100.5</v>
      </c>
      <c r="HC4" s="42">
        <v>100.4</v>
      </c>
      <c r="HD4" s="42">
        <v>100.2</v>
      </c>
      <c r="HE4" s="42">
        <v>100.3</v>
      </c>
      <c r="HF4" s="42">
        <v>100.2</v>
      </c>
      <c r="HG4" s="42">
        <v>100.2</v>
      </c>
      <c r="HH4" s="42">
        <v>100.2</v>
      </c>
      <c r="HI4" s="42">
        <v>99.8</v>
      </c>
      <c r="HJ4" s="42">
        <v>99.7</v>
      </c>
      <c r="HK4" s="42">
        <v>99.1</v>
      </c>
      <c r="HL4" s="42">
        <v>98.8</v>
      </c>
      <c r="HM4" s="34">
        <v>98.5</v>
      </c>
      <c r="HN4" s="34">
        <v>98.1</v>
      </c>
      <c r="HO4" s="34">
        <v>98.1</v>
      </c>
      <c r="HP4" s="34">
        <v>97.9</v>
      </c>
      <c r="HQ4" s="34">
        <v>98.2</v>
      </c>
      <c r="HR4" s="34">
        <v>98.7</v>
      </c>
      <c r="HS4" s="34">
        <v>98.7</v>
      </c>
      <c r="HT4" s="34">
        <v>98.9</v>
      </c>
      <c r="HU4" s="34">
        <v>98.9</v>
      </c>
      <c r="HV4" s="34">
        <v>98.5</v>
      </c>
      <c r="HW4" s="34">
        <v>98.5</v>
      </c>
      <c r="HX4" s="34">
        <v>98.9</v>
      </c>
      <c r="HY4" s="34">
        <v>99.8</v>
      </c>
      <c r="HZ4" s="34">
        <v>100</v>
      </c>
      <c r="IA4" s="34">
        <v>100.3</v>
      </c>
      <c r="IB4" s="34">
        <v>100.6</v>
      </c>
      <c r="IC4" s="34">
        <v>100.7</v>
      </c>
      <c r="ID4" s="34">
        <v>100.9</v>
      </c>
      <c r="IE4" s="34">
        <v>100.8</v>
      </c>
      <c r="IF4" s="34">
        <v>101.2</v>
      </c>
      <c r="IG4" s="34">
        <v>100.9</v>
      </c>
      <c r="IH4" s="34">
        <v>101.5</v>
      </c>
      <c r="II4" s="34">
        <v>101.4</v>
      </c>
      <c r="IJ4" s="34">
        <v>101.5</v>
      </c>
      <c r="IK4" s="34">
        <v>102.3</v>
      </c>
      <c r="IL4" s="34">
        <v>102.5</v>
      </c>
      <c r="IM4" s="34">
        <v>102.6</v>
      </c>
      <c r="IN4" s="34">
        <v>103.3</v>
      </c>
      <c r="IO4" s="34">
        <v>103.8</v>
      </c>
      <c r="IP4" s="34">
        <v>103.6</v>
      </c>
      <c r="IQ4" s="34">
        <v>103.6</v>
      </c>
      <c r="IR4" s="34">
        <v>103.6</v>
      </c>
      <c r="IS4" s="34">
        <v>103.5</v>
      </c>
      <c r="IT4" s="34">
        <v>103.4</v>
      </c>
      <c r="IU4" s="34">
        <v>103.5</v>
      </c>
      <c r="IV4" s="34">
        <v>103.4</v>
      </c>
    </row>
    <row r="5" spans="1:256" x14ac:dyDescent="0.15">
      <c r="A5" s="39" t="s">
        <v>440</v>
      </c>
      <c r="B5" s="40" t="s">
        <v>441</v>
      </c>
      <c r="C5" s="40" t="s">
        <v>442</v>
      </c>
      <c r="D5" s="40" t="s">
        <v>443</v>
      </c>
      <c r="E5" s="41">
        <v>68.3</v>
      </c>
      <c r="F5" s="42">
        <v>68.3</v>
      </c>
      <c r="G5" s="42">
        <v>68.3</v>
      </c>
      <c r="H5" s="42">
        <v>68.3</v>
      </c>
      <c r="I5" s="42">
        <v>68.2</v>
      </c>
      <c r="J5" s="42">
        <v>68</v>
      </c>
      <c r="K5" s="42">
        <v>68</v>
      </c>
      <c r="L5" s="42">
        <v>68</v>
      </c>
      <c r="M5" s="42">
        <v>67.8</v>
      </c>
      <c r="N5" s="42">
        <v>67.599999999999994</v>
      </c>
      <c r="O5" s="42">
        <v>67.400000000000006</v>
      </c>
      <c r="P5" s="42">
        <v>67.400000000000006</v>
      </c>
      <c r="Q5" s="42">
        <v>67.900000000000006</v>
      </c>
      <c r="R5" s="42">
        <v>68.099999999999994</v>
      </c>
      <c r="S5" s="42">
        <v>68.099999999999994</v>
      </c>
      <c r="T5" s="42">
        <v>68.099999999999994</v>
      </c>
      <c r="U5" s="42">
        <v>68.099999999999994</v>
      </c>
      <c r="V5" s="42">
        <v>68</v>
      </c>
      <c r="W5" s="42">
        <v>68.099999999999994</v>
      </c>
      <c r="X5" s="42">
        <v>68.2</v>
      </c>
      <c r="Y5" s="42">
        <v>68.400000000000006</v>
      </c>
      <c r="Z5" s="42">
        <v>68.599999999999994</v>
      </c>
      <c r="AA5" s="42">
        <v>68.599999999999994</v>
      </c>
      <c r="AB5" s="42">
        <v>68.7</v>
      </c>
      <c r="AC5" s="42">
        <v>69.599999999999994</v>
      </c>
      <c r="AD5" s="42">
        <v>69.900000000000006</v>
      </c>
      <c r="AE5" s="42">
        <v>70.099999999999994</v>
      </c>
      <c r="AF5" s="42">
        <v>70.400000000000006</v>
      </c>
      <c r="AG5" s="42">
        <v>70.599999999999994</v>
      </c>
      <c r="AH5" s="42">
        <v>70.7</v>
      </c>
      <c r="AI5" s="42">
        <v>70.900000000000006</v>
      </c>
      <c r="AJ5" s="42">
        <v>71.099999999999994</v>
      </c>
      <c r="AK5" s="42">
        <v>71</v>
      </c>
      <c r="AL5" s="42">
        <v>71</v>
      </c>
      <c r="AM5" s="42">
        <v>71</v>
      </c>
      <c r="AN5" s="42">
        <v>70.900000000000006</v>
      </c>
      <c r="AO5" s="42">
        <v>72.5</v>
      </c>
      <c r="AP5" s="42">
        <v>72.900000000000006</v>
      </c>
      <c r="AQ5" s="42">
        <v>72.900000000000006</v>
      </c>
      <c r="AR5" s="42">
        <v>72.8</v>
      </c>
      <c r="AS5" s="42">
        <v>72.900000000000006</v>
      </c>
      <c r="AT5" s="42">
        <v>72.900000000000006</v>
      </c>
      <c r="AU5" s="42">
        <v>73</v>
      </c>
      <c r="AV5" s="42">
        <v>73</v>
      </c>
      <c r="AW5" s="42">
        <v>72.900000000000006</v>
      </c>
      <c r="AX5" s="42">
        <v>72.900000000000006</v>
      </c>
      <c r="AY5" s="42">
        <v>72.900000000000006</v>
      </c>
      <c r="AZ5" s="42">
        <v>72.7</v>
      </c>
      <c r="BA5" s="42">
        <v>73.599999999999994</v>
      </c>
      <c r="BB5" s="42">
        <v>73.599999999999994</v>
      </c>
      <c r="BC5" s="42">
        <v>74.400000000000006</v>
      </c>
      <c r="BD5" s="42">
        <v>74.7</v>
      </c>
      <c r="BE5" s="42">
        <v>74.8</v>
      </c>
      <c r="BF5" s="42">
        <v>75</v>
      </c>
      <c r="BG5" s="42">
        <v>75</v>
      </c>
      <c r="BH5" s="42">
        <v>75.2</v>
      </c>
      <c r="BI5" s="42">
        <v>75.099999999999994</v>
      </c>
      <c r="BJ5" s="42">
        <v>75.2</v>
      </c>
      <c r="BK5" s="42">
        <v>75.099999999999994</v>
      </c>
      <c r="BL5" s="42">
        <v>75.2</v>
      </c>
      <c r="BM5" s="42">
        <v>76.099999999999994</v>
      </c>
      <c r="BN5" s="42">
        <v>76.3</v>
      </c>
      <c r="BO5" s="42">
        <v>76.2</v>
      </c>
      <c r="BP5" s="42">
        <v>76.400000000000006</v>
      </c>
      <c r="BQ5" s="42">
        <v>76.8</v>
      </c>
      <c r="BR5" s="42">
        <v>76.7</v>
      </c>
      <c r="BS5" s="42">
        <v>76.3</v>
      </c>
      <c r="BT5" s="42">
        <v>76.7</v>
      </c>
      <c r="BU5" s="42">
        <v>76.3</v>
      </c>
      <c r="BV5" s="42">
        <v>76.5</v>
      </c>
      <c r="BW5" s="42">
        <v>76.599999999999994</v>
      </c>
      <c r="BX5" s="42">
        <v>76.599999999999994</v>
      </c>
      <c r="BY5" s="42">
        <v>77.5</v>
      </c>
      <c r="BZ5" s="42">
        <v>78.400000000000006</v>
      </c>
      <c r="CA5" s="42">
        <v>79.5</v>
      </c>
      <c r="CB5" s="42">
        <v>80.3</v>
      </c>
      <c r="CC5" s="42">
        <v>80.7</v>
      </c>
      <c r="CD5" s="42">
        <v>80.7</v>
      </c>
      <c r="CE5" s="42">
        <v>80.3</v>
      </c>
      <c r="CF5" s="42">
        <v>80.5</v>
      </c>
      <c r="CG5" s="42">
        <v>80.599999999999994</v>
      </c>
      <c r="CH5" s="42">
        <v>80.900000000000006</v>
      </c>
      <c r="CI5" s="42">
        <v>80.400000000000006</v>
      </c>
      <c r="CJ5" s="42">
        <v>80</v>
      </c>
      <c r="CK5" s="42">
        <v>81.3</v>
      </c>
      <c r="CL5" s="42">
        <v>81.5</v>
      </c>
      <c r="CM5" s="42">
        <v>81.599999999999994</v>
      </c>
      <c r="CN5" s="42">
        <v>81.5</v>
      </c>
      <c r="CO5" s="42">
        <v>81.099999999999994</v>
      </c>
      <c r="CP5" s="42">
        <v>80.900000000000006</v>
      </c>
      <c r="CQ5" s="42">
        <v>80.5</v>
      </c>
      <c r="CR5" s="42">
        <v>81.099999999999994</v>
      </c>
      <c r="CS5" s="42">
        <v>81.3</v>
      </c>
      <c r="CT5" s="42">
        <v>81.8</v>
      </c>
      <c r="CU5" s="42">
        <v>82</v>
      </c>
      <c r="CV5" s="42">
        <v>82.1</v>
      </c>
      <c r="CW5" s="42">
        <v>84.3</v>
      </c>
      <c r="CX5" s="42">
        <v>84.2</v>
      </c>
      <c r="CY5" s="42">
        <v>84.8</v>
      </c>
      <c r="CZ5" s="42">
        <v>85.4</v>
      </c>
      <c r="DA5" s="42">
        <v>85.8</v>
      </c>
      <c r="DB5" s="42">
        <v>85.8</v>
      </c>
      <c r="DC5" s="42">
        <v>85.9</v>
      </c>
      <c r="DD5" s="42">
        <v>86.8</v>
      </c>
      <c r="DE5" s="42">
        <v>86.6</v>
      </c>
      <c r="DF5" s="42">
        <v>86.8</v>
      </c>
      <c r="DG5" s="42">
        <v>86.5</v>
      </c>
      <c r="DH5" s="42">
        <v>86</v>
      </c>
      <c r="DI5" s="42">
        <v>88.2</v>
      </c>
      <c r="DJ5" s="42">
        <v>88.6</v>
      </c>
      <c r="DK5" s="42">
        <v>88.8</v>
      </c>
      <c r="DL5" s="42">
        <v>89.5</v>
      </c>
      <c r="DM5" s="42">
        <v>89.8</v>
      </c>
      <c r="DN5" s="42">
        <v>89.7</v>
      </c>
      <c r="DO5" s="42">
        <v>89.5</v>
      </c>
      <c r="DP5" s="42">
        <v>89.4</v>
      </c>
      <c r="DQ5" s="42">
        <v>88.8</v>
      </c>
      <c r="DR5" s="42">
        <v>88.7</v>
      </c>
      <c r="DS5" s="42">
        <v>88.8</v>
      </c>
      <c r="DT5" s="42">
        <v>88.6</v>
      </c>
      <c r="DU5" s="42">
        <v>91.8</v>
      </c>
      <c r="DV5" s="42">
        <v>92.7</v>
      </c>
      <c r="DW5" s="42">
        <v>93.2</v>
      </c>
      <c r="DX5" s="42">
        <v>94.1</v>
      </c>
      <c r="DY5" s="42">
        <v>95.1</v>
      </c>
      <c r="DZ5" s="42">
        <v>96.2</v>
      </c>
      <c r="EA5" s="42">
        <v>97.8</v>
      </c>
      <c r="EB5" s="42">
        <v>98.2</v>
      </c>
      <c r="EC5" s="42">
        <v>97.2</v>
      </c>
      <c r="ED5" s="42">
        <v>94.4</v>
      </c>
      <c r="EE5" s="42">
        <v>93.3</v>
      </c>
      <c r="EF5" s="42">
        <v>93.1</v>
      </c>
      <c r="EG5" s="42">
        <v>94.7</v>
      </c>
      <c r="EH5" s="42">
        <v>93.9</v>
      </c>
      <c r="EI5" s="42">
        <v>93.2</v>
      </c>
      <c r="EJ5" s="42">
        <v>93</v>
      </c>
      <c r="EK5" s="42">
        <v>93.4</v>
      </c>
      <c r="EL5" s="42">
        <v>93</v>
      </c>
      <c r="EM5" s="42">
        <v>92.7</v>
      </c>
      <c r="EN5" s="42">
        <v>93.1</v>
      </c>
      <c r="EO5" s="42">
        <v>93.2</v>
      </c>
      <c r="EP5" s="42">
        <v>93.3</v>
      </c>
      <c r="EQ5" s="42">
        <v>92.8</v>
      </c>
      <c r="ER5" s="42">
        <v>92.3</v>
      </c>
      <c r="ES5" s="42">
        <v>93.3</v>
      </c>
      <c r="ET5" s="42">
        <v>94</v>
      </c>
      <c r="EU5" s="42">
        <v>94.4</v>
      </c>
      <c r="EV5" s="42">
        <v>95.3</v>
      </c>
      <c r="EW5" s="42">
        <v>96</v>
      </c>
      <c r="EX5" s="42">
        <v>95.6</v>
      </c>
      <c r="EY5" s="42">
        <v>94.7</v>
      </c>
      <c r="EZ5" s="42">
        <v>95.1</v>
      </c>
      <c r="FA5" s="42">
        <v>94.8</v>
      </c>
      <c r="FB5" s="42">
        <v>94.7</v>
      </c>
      <c r="FC5" s="42">
        <v>94.4</v>
      </c>
      <c r="FD5" s="42">
        <v>94.2</v>
      </c>
      <c r="FE5" s="42">
        <v>97</v>
      </c>
      <c r="FF5" s="42">
        <v>97.5</v>
      </c>
      <c r="FG5" s="42">
        <v>97.4</v>
      </c>
      <c r="FH5" s="42">
        <v>97.5</v>
      </c>
      <c r="FI5" s="42">
        <v>97.7</v>
      </c>
      <c r="FJ5" s="42">
        <v>97.7</v>
      </c>
      <c r="FK5" s="42">
        <v>97.6</v>
      </c>
      <c r="FL5" s="42">
        <v>98.2</v>
      </c>
      <c r="FM5" s="42">
        <v>97.6</v>
      </c>
      <c r="FN5" s="42">
        <v>97.8</v>
      </c>
      <c r="FO5" s="42">
        <v>97.4</v>
      </c>
      <c r="FP5" s="42">
        <v>97.1</v>
      </c>
      <c r="FQ5" s="42">
        <v>99.3</v>
      </c>
      <c r="FR5" s="42">
        <v>99.3</v>
      </c>
      <c r="FS5" s="42">
        <v>99.3</v>
      </c>
      <c r="FT5" s="42">
        <v>99.8</v>
      </c>
      <c r="FU5" s="42">
        <v>99.3</v>
      </c>
      <c r="FV5" s="42">
        <v>99.8</v>
      </c>
      <c r="FW5" s="42">
        <v>99.6</v>
      </c>
      <c r="FX5" s="42">
        <v>99.9</v>
      </c>
      <c r="FY5" s="42">
        <v>99.6</v>
      </c>
      <c r="FZ5" s="42">
        <v>99.6</v>
      </c>
      <c r="GA5" s="42">
        <v>99.4</v>
      </c>
      <c r="GB5" s="42">
        <v>99.6</v>
      </c>
      <c r="GC5" s="42">
        <v>101.3</v>
      </c>
      <c r="GD5" s="42">
        <v>100.9</v>
      </c>
      <c r="GE5" s="42">
        <v>100.6</v>
      </c>
      <c r="GF5" s="42">
        <v>100.6</v>
      </c>
      <c r="GG5" s="42">
        <v>100.4</v>
      </c>
      <c r="GH5" s="42">
        <v>100.2</v>
      </c>
      <c r="GI5" s="42">
        <v>100.3</v>
      </c>
      <c r="GJ5" s="42">
        <v>100.2</v>
      </c>
      <c r="GK5" s="42">
        <v>100.6</v>
      </c>
      <c r="GL5" s="42">
        <v>100.8</v>
      </c>
      <c r="GM5" s="42">
        <v>100.4</v>
      </c>
      <c r="GN5" s="42">
        <v>100.6</v>
      </c>
      <c r="GO5" s="42">
        <v>101.9</v>
      </c>
      <c r="GP5" s="42">
        <v>101.2</v>
      </c>
      <c r="GQ5" s="42">
        <v>101.1</v>
      </c>
      <c r="GR5" s="42">
        <v>101.2</v>
      </c>
      <c r="GS5" s="42">
        <v>101.1</v>
      </c>
      <c r="GT5" s="42">
        <v>100.9</v>
      </c>
      <c r="GU5" s="42">
        <v>100.8</v>
      </c>
      <c r="GV5" s="42">
        <v>101.2</v>
      </c>
      <c r="GW5" s="42">
        <v>101.2</v>
      </c>
      <c r="GX5" s="42">
        <v>101</v>
      </c>
      <c r="GY5" s="42">
        <v>100.7</v>
      </c>
      <c r="GZ5" s="42">
        <v>100.5</v>
      </c>
      <c r="HA5" s="42">
        <v>100.9</v>
      </c>
      <c r="HB5" s="42">
        <v>100.1</v>
      </c>
      <c r="HC5" s="42">
        <v>99.9</v>
      </c>
      <c r="HD5" s="42">
        <v>100.2</v>
      </c>
      <c r="HE5" s="42">
        <v>100.4</v>
      </c>
      <c r="HF5" s="42">
        <v>100.3</v>
      </c>
      <c r="HG5" s="42">
        <v>100.1</v>
      </c>
      <c r="HH5" s="42">
        <v>100.6</v>
      </c>
      <c r="HI5" s="42">
        <v>100.1</v>
      </c>
      <c r="HJ5" s="42">
        <v>99.6</v>
      </c>
      <c r="HK5" s="42">
        <v>99.2</v>
      </c>
      <c r="HL5" s="42">
        <v>98.6</v>
      </c>
      <c r="HM5" s="34">
        <v>99.2</v>
      </c>
      <c r="HN5" s="34">
        <v>98.6</v>
      </c>
      <c r="HO5" s="34">
        <v>98</v>
      </c>
      <c r="HP5" s="34">
        <v>98.3</v>
      </c>
      <c r="HQ5" s="34">
        <v>98.4</v>
      </c>
      <c r="HR5" s="34">
        <v>98.7</v>
      </c>
      <c r="HS5" s="34">
        <v>98.7</v>
      </c>
      <c r="HT5" s="34">
        <v>98.7</v>
      </c>
      <c r="HU5" s="34">
        <v>98.8</v>
      </c>
      <c r="HV5" s="34">
        <v>98.5</v>
      </c>
      <c r="HW5" s="34">
        <v>98.3</v>
      </c>
      <c r="HX5" s="34">
        <v>98.2</v>
      </c>
      <c r="HY5" s="34">
        <v>99.2</v>
      </c>
      <c r="HZ5" s="34">
        <v>99.1</v>
      </c>
      <c r="IA5" s="34">
        <v>98.9</v>
      </c>
      <c r="IB5" s="34">
        <v>98.9</v>
      </c>
      <c r="IC5" s="34">
        <v>99.3</v>
      </c>
      <c r="ID5" s="34">
        <v>99.1</v>
      </c>
      <c r="IE5" s="34">
        <v>99.2</v>
      </c>
      <c r="IF5" s="34">
        <v>99.2</v>
      </c>
      <c r="IG5" s="34">
        <v>99.4</v>
      </c>
      <c r="IH5" s="34">
        <v>99.9</v>
      </c>
      <c r="II5" s="34">
        <v>100.2</v>
      </c>
      <c r="IJ5" s="34">
        <v>100.1</v>
      </c>
      <c r="IK5" s="34">
        <v>101.3</v>
      </c>
      <c r="IL5" s="34">
        <v>101.2</v>
      </c>
      <c r="IM5" s="34">
        <v>101.3</v>
      </c>
      <c r="IN5" s="34">
        <v>101.8</v>
      </c>
      <c r="IO5" s="34">
        <v>102.2</v>
      </c>
      <c r="IP5" s="34">
        <v>101.6</v>
      </c>
      <c r="IQ5" s="34">
        <v>101.6</v>
      </c>
      <c r="IR5" s="34">
        <v>101.9</v>
      </c>
      <c r="IS5" s="34">
        <v>102.1</v>
      </c>
      <c r="IT5" s="34">
        <v>101.9</v>
      </c>
      <c r="IU5" s="34">
        <v>101.6</v>
      </c>
      <c r="IV5" s="34">
        <v>101.1</v>
      </c>
    </row>
    <row r="6" spans="1:256" x14ac:dyDescent="0.15">
      <c r="A6" s="39" t="s">
        <v>444</v>
      </c>
      <c r="B6" s="40" t="s">
        <v>445</v>
      </c>
      <c r="C6" s="40" t="s">
        <v>446</v>
      </c>
      <c r="D6" s="40" t="s">
        <v>447</v>
      </c>
      <c r="E6" s="41">
        <v>72.5</v>
      </c>
      <c r="F6" s="42">
        <v>69.2</v>
      </c>
      <c r="G6" s="42">
        <v>69.2</v>
      </c>
      <c r="H6" s="42">
        <v>69.2</v>
      </c>
      <c r="I6" s="42">
        <v>69.2</v>
      </c>
      <c r="J6" s="42">
        <v>69.2</v>
      </c>
      <c r="K6" s="42">
        <v>69.3</v>
      </c>
      <c r="L6" s="42">
        <v>69.3</v>
      </c>
      <c r="M6" s="42">
        <v>69.3</v>
      </c>
      <c r="N6" s="42">
        <v>69.400000000000006</v>
      </c>
      <c r="O6" s="42">
        <v>69.3</v>
      </c>
      <c r="P6" s="42">
        <v>69.3</v>
      </c>
      <c r="Q6" s="42">
        <v>69.599999999999994</v>
      </c>
      <c r="R6" s="42">
        <v>69.599999999999994</v>
      </c>
      <c r="S6" s="42">
        <v>69.599999999999994</v>
      </c>
      <c r="T6" s="42">
        <v>69.900000000000006</v>
      </c>
      <c r="U6" s="42">
        <v>69.900000000000006</v>
      </c>
      <c r="V6" s="42">
        <v>69.900000000000006</v>
      </c>
      <c r="W6" s="42">
        <v>70.5</v>
      </c>
      <c r="X6" s="42">
        <v>70.5</v>
      </c>
      <c r="Y6" s="42">
        <v>70.599999999999994</v>
      </c>
      <c r="Z6" s="42">
        <v>70.7</v>
      </c>
      <c r="AA6" s="42">
        <v>70.8</v>
      </c>
      <c r="AB6" s="42">
        <v>70.8</v>
      </c>
      <c r="AC6" s="42">
        <v>71.3</v>
      </c>
      <c r="AD6" s="42">
        <v>71.3</v>
      </c>
      <c r="AE6" s="42">
        <v>71.400000000000006</v>
      </c>
      <c r="AF6" s="42">
        <v>72.3</v>
      </c>
      <c r="AG6" s="42">
        <v>72.400000000000006</v>
      </c>
      <c r="AH6" s="42">
        <v>72.400000000000006</v>
      </c>
      <c r="AI6" s="42">
        <v>72.8</v>
      </c>
      <c r="AJ6" s="42">
        <v>72.8</v>
      </c>
      <c r="AK6" s="42">
        <v>72.900000000000006</v>
      </c>
      <c r="AL6" s="42">
        <v>73.7</v>
      </c>
      <c r="AM6" s="42">
        <v>73.8</v>
      </c>
      <c r="AN6" s="42">
        <v>73.7</v>
      </c>
      <c r="AO6" s="42">
        <v>74.2</v>
      </c>
      <c r="AP6" s="42">
        <v>74.3</v>
      </c>
      <c r="AQ6" s="42">
        <v>74.3</v>
      </c>
      <c r="AR6" s="42">
        <v>74.400000000000006</v>
      </c>
      <c r="AS6" s="42">
        <v>74.400000000000006</v>
      </c>
      <c r="AT6" s="42">
        <v>74.400000000000006</v>
      </c>
      <c r="AU6" s="42">
        <v>75.099999999999994</v>
      </c>
      <c r="AV6" s="42">
        <v>75.099999999999994</v>
      </c>
      <c r="AW6" s="42">
        <v>75</v>
      </c>
      <c r="AX6" s="42">
        <v>75.400000000000006</v>
      </c>
      <c r="AY6" s="42">
        <v>75.400000000000006</v>
      </c>
      <c r="AZ6" s="42">
        <v>75.400000000000006</v>
      </c>
      <c r="BA6" s="42">
        <v>75.900000000000006</v>
      </c>
      <c r="BB6" s="42">
        <v>75.900000000000006</v>
      </c>
      <c r="BC6" s="42">
        <v>76</v>
      </c>
      <c r="BD6" s="42">
        <v>76.900000000000006</v>
      </c>
      <c r="BE6" s="42">
        <v>76.900000000000006</v>
      </c>
      <c r="BF6" s="42">
        <v>76.900000000000006</v>
      </c>
      <c r="BG6" s="42">
        <v>77.400000000000006</v>
      </c>
      <c r="BH6" s="42">
        <v>77.400000000000006</v>
      </c>
      <c r="BI6" s="42">
        <v>77.400000000000006</v>
      </c>
      <c r="BJ6" s="42">
        <v>78</v>
      </c>
      <c r="BK6" s="42">
        <v>77.900000000000006</v>
      </c>
      <c r="BL6" s="42">
        <v>77.900000000000006</v>
      </c>
      <c r="BM6" s="42">
        <v>78.3</v>
      </c>
      <c r="BN6" s="42">
        <v>78.400000000000006</v>
      </c>
      <c r="BO6" s="42">
        <v>78.400000000000006</v>
      </c>
      <c r="BP6" s="42">
        <v>78.7</v>
      </c>
      <c r="BQ6" s="42">
        <v>78.7</v>
      </c>
      <c r="BR6" s="42">
        <v>78.8</v>
      </c>
      <c r="BS6" s="42">
        <v>79.099999999999994</v>
      </c>
      <c r="BT6" s="42">
        <v>79.2</v>
      </c>
      <c r="BU6" s="42">
        <v>79.2</v>
      </c>
      <c r="BV6" s="42">
        <v>79.2</v>
      </c>
      <c r="BW6" s="42">
        <v>79.2</v>
      </c>
      <c r="BX6" s="42">
        <v>79.3</v>
      </c>
      <c r="BY6" s="42">
        <v>80.900000000000006</v>
      </c>
      <c r="BZ6" s="42">
        <v>81.099999999999994</v>
      </c>
      <c r="CA6" s="42">
        <v>81.400000000000006</v>
      </c>
      <c r="CB6" s="42">
        <v>81.8</v>
      </c>
      <c r="CC6" s="42">
        <v>81.900000000000006</v>
      </c>
      <c r="CD6" s="42">
        <v>82</v>
      </c>
      <c r="CE6" s="42">
        <v>82.4</v>
      </c>
      <c r="CF6" s="42">
        <v>82.5</v>
      </c>
      <c r="CG6" s="42">
        <v>82.5</v>
      </c>
      <c r="CH6" s="42">
        <v>82.8</v>
      </c>
      <c r="CI6" s="42">
        <v>82.7</v>
      </c>
      <c r="CJ6" s="42">
        <v>82.6</v>
      </c>
      <c r="CK6" s="42">
        <v>83.3</v>
      </c>
      <c r="CL6" s="42">
        <v>83.5</v>
      </c>
      <c r="CM6" s="42">
        <v>83.5</v>
      </c>
      <c r="CN6" s="42">
        <v>84</v>
      </c>
      <c r="CO6" s="42">
        <v>83.9</v>
      </c>
      <c r="CP6" s="42">
        <v>83.9</v>
      </c>
      <c r="CQ6" s="42">
        <v>84.3</v>
      </c>
      <c r="CR6" s="42">
        <v>84.4</v>
      </c>
      <c r="CS6" s="42">
        <v>84.5</v>
      </c>
      <c r="CT6" s="42">
        <v>84.8</v>
      </c>
      <c r="CU6" s="42">
        <v>84.9</v>
      </c>
      <c r="CV6" s="42">
        <v>84.8</v>
      </c>
      <c r="CW6" s="42">
        <v>85.5</v>
      </c>
      <c r="CX6" s="42">
        <v>85.6</v>
      </c>
      <c r="CY6" s="42">
        <v>85.7</v>
      </c>
      <c r="CZ6" s="42">
        <v>86.1</v>
      </c>
      <c r="DA6" s="42">
        <v>86.3</v>
      </c>
      <c r="DB6" s="42">
        <v>86.4</v>
      </c>
      <c r="DC6" s="42">
        <v>86.8</v>
      </c>
      <c r="DD6" s="42">
        <v>87</v>
      </c>
      <c r="DE6" s="42">
        <v>87</v>
      </c>
      <c r="DF6" s="42">
        <v>87.3</v>
      </c>
      <c r="DG6" s="42">
        <v>87.3</v>
      </c>
      <c r="DH6" s="42">
        <v>87.2</v>
      </c>
      <c r="DI6" s="42">
        <v>88.2</v>
      </c>
      <c r="DJ6" s="42">
        <v>88.4</v>
      </c>
      <c r="DK6" s="42">
        <v>88.4</v>
      </c>
      <c r="DL6" s="42">
        <v>88.4</v>
      </c>
      <c r="DM6" s="42">
        <v>88.5</v>
      </c>
      <c r="DN6" s="42">
        <v>88.5</v>
      </c>
      <c r="DO6" s="42">
        <v>89.2</v>
      </c>
      <c r="DP6" s="42">
        <v>91.3</v>
      </c>
      <c r="DQ6" s="42">
        <v>91.1</v>
      </c>
      <c r="DR6" s="42">
        <v>91.5</v>
      </c>
      <c r="DS6" s="42">
        <v>91.4</v>
      </c>
      <c r="DT6" s="42">
        <v>91.3</v>
      </c>
      <c r="DU6" s="42">
        <v>91.9</v>
      </c>
      <c r="DV6" s="42">
        <v>92.1</v>
      </c>
      <c r="DW6" s="42">
        <v>92.4</v>
      </c>
      <c r="DX6" s="42">
        <v>93.1</v>
      </c>
      <c r="DY6" s="42">
        <v>93.5</v>
      </c>
      <c r="DZ6" s="42">
        <v>93.9</v>
      </c>
      <c r="EA6" s="42">
        <v>94.8</v>
      </c>
      <c r="EB6" s="42">
        <v>94.7</v>
      </c>
      <c r="EC6" s="42">
        <v>94.5</v>
      </c>
      <c r="ED6" s="42">
        <v>93.6</v>
      </c>
      <c r="EE6" s="42">
        <v>93.1</v>
      </c>
      <c r="EF6" s="42">
        <v>92.7</v>
      </c>
      <c r="EG6" s="42">
        <v>93.2</v>
      </c>
      <c r="EH6" s="42">
        <v>93</v>
      </c>
      <c r="EI6" s="42">
        <v>92.6</v>
      </c>
      <c r="EJ6" s="42">
        <v>93.3</v>
      </c>
      <c r="EK6" s="42">
        <v>93.5</v>
      </c>
      <c r="EL6" s="42">
        <v>93.4</v>
      </c>
      <c r="EM6" s="42">
        <v>93.3</v>
      </c>
      <c r="EN6" s="42">
        <v>93.5</v>
      </c>
      <c r="EO6" s="42">
        <v>93.5</v>
      </c>
      <c r="EP6" s="42">
        <v>94.2</v>
      </c>
      <c r="EQ6" s="42">
        <v>94</v>
      </c>
      <c r="ER6" s="42">
        <v>94</v>
      </c>
      <c r="ES6" s="42">
        <v>94.5</v>
      </c>
      <c r="ET6" s="42">
        <v>94.5</v>
      </c>
      <c r="EU6" s="42">
        <v>94.6</v>
      </c>
      <c r="EV6" s="42">
        <v>95.8</v>
      </c>
      <c r="EW6" s="42">
        <v>96</v>
      </c>
      <c r="EX6" s="42">
        <v>96</v>
      </c>
      <c r="EY6" s="42">
        <v>96.4</v>
      </c>
      <c r="EZ6" s="42">
        <v>96.6</v>
      </c>
      <c r="FA6" s="42">
        <v>96.6</v>
      </c>
      <c r="FB6" s="42">
        <v>96.6</v>
      </c>
      <c r="FC6" s="42">
        <v>96.6</v>
      </c>
      <c r="FD6" s="42">
        <v>96.7</v>
      </c>
      <c r="FE6" s="42">
        <v>97.9</v>
      </c>
      <c r="FF6" s="42">
        <v>98.2</v>
      </c>
      <c r="FG6" s="42">
        <v>98.4</v>
      </c>
      <c r="FH6" s="42">
        <v>99.1</v>
      </c>
      <c r="FI6" s="42">
        <v>98.9</v>
      </c>
      <c r="FJ6" s="42">
        <v>98.8</v>
      </c>
      <c r="FK6" s="42">
        <v>99.2</v>
      </c>
      <c r="FL6" s="42">
        <v>99.3</v>
      </c>
      <c r="FM6" s="42">
        <v>99.1</v>
      </c>
      <c r="FN6" s="42">
        <v>99.8</v>
      </c>
      <c r="FO6" s="42">
        <v>99.8</v>
      </c>
      <c r="FP6" s="42">
        <v>99.8</v>
      </c>
      <c r="FQ6" s="42">
        <v>99.9</v>
      </c>
      <c r="FR6" s="42">
        <v>100.1</v>
      </c>
      <c r="FS6" s="42">
        <v>100.2</v>
      </c>
      <c r="FT6" s="42">
        <v>100.8</v>
      </c>
      <c r="FU6" s="42">
        <v>100.7</v>
      </c>
      <c r="FV6" s="42">
        <v>100.5</v>
      </c>
      <c r="FW6" s="42">
        <v>100.8</v>
      </c>
      <c r="FX6" s="42">
        <v>101</v>
      </c>
      <c r="FY6" s="42">
        <v>100.7</v>
      </c>
      <c r="FZ6" s="42">
        <v>101</v>
      </c>
      <c r="GA6" s="42">
        <v>100.7</v>
      </c>
      <c r="GB6" s="42">
        <v>100.6</v>
      </c>
      <c r="GC6" s="42">
        <v>99.9</v>
      </c>
      <c r="GD6" s="42">
        <v>99.8</v>
      </c>
      <c r="GE6" s="42">
        <v>99.7</v>
      </c>
      <c r="GF6" s="42">
        <v>99.9</v>
      </c>
      <c r="GG6" s="42">
        <v>99.9</v>
      </c>
      <c r="GH6" s="42">
        <v>99.7</v>
      </c>
      <c r="GI6" s="42">
        <v>100.5</v>
      </c>
      <c r="GJ6" s="42">
        <v>100.4</v>
      </c>
      <c r="GK6" s="42">
        <v>100.4</v>
      </c>
      <c r="GL6" s="42">
        <v>100.5</v>
      </c>
      <c r="GM6" s="42">
        <v>100.6</v>
      </c>
      <c r="GN6" s="42">
        <v>100.7</v>
      </c>
      <c r="GO6" s="42">
        <v>100.4</v>
      </c>
      <c r="GP6" s="42">
        <v>100.3</v>
      </c>
      <c r="GQ6" s="42">
        <v>100.2</v>
      </c>
      <c r="GR6" s="42">
        <v>100</v>
      </c>
      <c r="GS6" s="42">
        <v>100.1</v>
      </c>
      <c r="GT6" s="42">
        <v>100</v>
      </c>
      <c r="GU6" s="42">
        <v>100.5</v>
      </c>
      <c r="GV6" s="42">
        <v>100.5</v>
      </c>
      <c r="GW6" s="42">
        <v>100.4</v>
      </c>
      <c r="GX6" s="42">
        <v>100.4</v>
      </c>
      <c r="GY6" s="42">
        <v>100.3</v>
      </c>
      <c r="GZ6" s="42">
        <v>100.2</v>
      </c>
      <c r="HA6" s="42">
        <v>99.9</v>
      </c>
      <c r="HB6" s="42">
        <v>100</v>
      </c>
      <c r="HC6" s="42">
        <v>100.1</v>
      </c>
      <c r="HD6" s="42">
        <v>100</v>
      </c>
      <c r="HE6" s="42">
        <v>100.1</v>
      </c>
      <c r="HF6" s="42">
        <v>100</v>
      </c>
      <c r="HG6" s="42">
        <v>100.2</v>
      </c>
      <c r="HH6" s="42">
        <v>100.1</v>
      </c>
      <c r="HI6" s="42">
        <v>99.8</v>
      </c>
      <c r="HJ6" s="42">
        <v>99.8</v>
      </c>
      <c r="HK6" s="42">
        <v>100</v>
      </c>
      <c r="HL6" s="42">
        <v>100</v>
      </c>
      <c r="HM6" s="34">
        <v>99.9</v>
      </c>
      <c r="HN6" s="34">
        <v>99.9</v>
      </c>
      <c r="HO6" s="34">
        <v>100.1</v>
      </c>
      <c r="HP6" s="34">
        <v>100.1</v>
      </c>
      <c r="HQ6" s="34">
        <v>100.2</v>
      </c>
      <c r="HR6" s="34">
        <v>100.5</v>
      </c>
      <c r="HS6" s="34">
        <v>100.7</v>
      </c>
      <c r="HT6" s="34">
        <v>100.9</v>
      </c>
      <c r="HU6" s="34">
        <v>101.1</v>
      </c>
      <c r="HV6" s="34">
        <v>101</v>
      </c>
      <c r="HW6" s="34">
        <v>101.1</v>
      </c>
      <c r="HX6" s="34">
        <v>101.3</v>
      </c>
      <c r="HY6" s="34">
        <v>101.9</v>
      </c>
      <c r="HZ6" s="34">
        <v>102.1</v>
      </c>
      <c r="IA6" s="34">
        <v>102.5</v>
      </c>
      <c r="IB6" s="34">
        <v>102.7</v>
      </c>
      <c r="IC6" s="34">
        <v>102.6</v>
      </c>
      <c r="ID6" s="34">
        <v>102.6</v>
      </c>
      <c r="IE6" s="34">
        <v>102.7</v>
      </c>
      <c r="IF6" s="34">
        <v>102.9</v>
      </c>
      <c r="IG6" s="34">
        <v>102.8</v>
      </c>
      <c r="IH6" s="34">
        <v>103.5</v>
      </c>
      <c r="II6" s="34">
        <v>103.9</v>
      </c>
      <c r="IJ6" s="34">
        <v>104.3</v>
      </c>
      <c r="IK6" s="34">
        <v>104.6</v>
      </c>
      <c r="IL6" s="34">
        <v>104.6</v>
      </c>
      <c r="IM6" s="34">
        <v>104.5</v>
      </c>
      <c r="IN6" s="34">
        <v>104.8</v>
      </c>
      <c r="IO6" s="34">
        <v>105.3</v>
      </c>
      <c r="IP6" s="34">
        <v>105.5</v>
      </c>
      <c r="IQ6" s="34">
        <v>105.8</v>
      </c>
      <c r="IR6" s="34">
        <v>106.1</v>
      </c>
      <c r="IS6" s="34">
        <v>106.1</v>
      </c>
      <c r="IT6" s="34">
        <v>106.2</v>
      </c>
      <c r="IU6" s="34">
        <v>106.1</v>
      </c>
      <c r="IV6" s="34">
        <v>106</v>
      </c>
    </row>
    <row r="7" spans="1:256" x14ac:dyDescent="0.15">
      <c r="A7" s="39" t="s">
        <v>448</v>
      </c>
      <c r="B7" s="40" t="s">
        <v>449</v>
      </c>
      <c r="C7" s="40" t="s">
        <v>450</v>
      </c>
      <c r="D7" s="40" t="s">
        <v>451</v>
      </c>
      <c r="E7" s="41">
        <v>71.900000000000006</v>
      </c>
      <c r="F7" s="42">
        <v>69.400000000000006</v>
      </c>
      <c r="G7" s="42">
        <v>69.400000000000006</v>
      </c>
      <c r="H7" s="42">
        <v>69.400000000000006</v>
      </c>
      <c r="I7" s="42">
        <v>69.3</v>
      </c>
      <c r="J7" s="42">
        <v>69.2</v>
      </c>
      <c r="K7" s="42">
        <v>69.3</v>
      </c>
      <c r="L7" s="42">
        <v>69.3</v>
      </c>
      <c r="M7" s="42">
        <v>69.3</v>
      </c>
      <c r="N7" s="42">
        <v>69.3</v>
      </c>
      <c r="O7" s="42">
        <v>69.3</v>
      </c>
      <c r="P7" s="42">
        <v>69.2</v>
      </c>
      <c r="Q7" s="42">
        <v>69.5</v>
      </c>
      <c r="R7" s="42">
        <v>69.5</v>
      </c>
      <c r="S7" s="42">
        <v>69.5</v>
      </c>
      <c r="T7" s="42">
        <v>69.900000000000006</v>
      </c>
      <c r="U7" s="42">
        <v>69.900000000000006</v>
      </c>
      <c r="V7" s="42">
        <v>69.900000000000006</v>
      </c>
      <c r="W7" s="42">
        <v>70.599999999999994</v>
      </c>
      <c r="X7" s="42">
        <v>70.7</v>
      </c>
      <c r="Y7" s="42">
        <v>70.8</v>
      </c>
      <c r="Z7" s="42">
        <v>71</v>
      </c>
      <c r="AA7" s="42">
        <v>71.099999999999994</v>
      </c>
      <c r="AB7" s="42">
        <v>71.3</v>
      </c>
      <c r="AC7" s="42">
        <v>71.8</v>
      </c>
      <c r="AD7" s="42">
        <v>71.900000000000006</v>
      </c>
      <c r="AE7" s="42">
        <v>72.099999999999994</v>
      </c>
      <c r="AF7" s="42">
        <v>72.7</v>
      </c>
      <c r="AG7" s="42">
        <v>72.900000000000006</v>
      </c>
      <c r="AH7" s="42">
        <v>73.099999999999994</v>
      </c>
      <c r="AI7" s="42">
        <v>73.400000000000006</v>
      </c>
      <c r="AJ7" s="42">
        <v>73.400000000000006</v>
      </c>
      <c r="AK7" s="42">
        <v>73.8</v>
      </c>
      <c r="AL7" s="42">
        <v>74.599999999999994</v>
      </c>
      <c r="AM7" s="42">
        <v>74.5</v>
      </c>
      <c r="AN7" s="42">
        <v>74.3</v>
      </c>
      <c r="AO7" s="42">
        <v>74.5</v>
      </c>
      <c r="AP7" s="42">
        <v>74.7</v>
      </c>
      <c r="AQ7" s="42">
        <v>74.7</v>
      </c>
      <c r="AR7" s="42">
        <v>74.8</v>
      </c>
      <c r="AS7" s="42">
        <v>74.8</v>
      </c>
      <c r="AT7" s="42">
        <v>74.8</v>
      </c>
      <c r="AU7" s="42">
        <v>75.400000000000006</v>
      </c>
      <c r="AV7" s="42">
        <v>75.400000000000006</v>
      </c>
      <c r="AW7" s="42">
        <v>75.400000000000006</v>
      </c>
      <c r="AX7" s="42">
        <v>75.599999999999994</v>
      </c>
      <c r="AY7" s="42">
        <v>75.5</v>
      </c>
      <c r="AZ7" s="42">
        <v>75.5</v>
      </c>
      <c r="BA7" s="42">
        <v>76</v>
      </c>
      <c r="BB7" s="42">
        <v>76</v>
      </c>
      <c r="BC7" s="42">
        <v>76.3</v>
      </c>
      <c r="BD7" s="42">
        <v>77.099999999999994</v>
      </c>
      <c r="BE7" s="42">
        <v>77.099999999999994</v>
      </c>
      <c r="BF7" s="42">
        <v>77.099999999999994</v>
      </c>
      <c r="BG7" s="42">
        <v>77.5</v>
      </c>
      <c r="BH7" s="42">
        <v>77.7</v>
      </c>
      <c r="BI7" s="42">
        <v>77.7</v>
      </c>
      <c r="BJ7" s="42">
        <v>78.2</v>
      </c>
      <c r="BK7" s="42">
        <v>78</v>
      </c>
      <c r="BL7" s="42">
        <v>78.099999999999994</v>
      </c>
      <c r="BM7" s="42">
        <v>78.599999999999994</v>
      </c>
      <c r="BN7" s="42">
        <v>78.7</v>
      </c>
      <c r="BO7" s="42">
        <v>78.599999999999994</v>
      </c>
      <c r="BP7" s="42">
        <v>78.7</v>
      </c>
      <c r="BQ7" s="42">
        <v>78.7</v>
      </c>
      <c r="BR7" s="42">
        <v>78.7</v>
      </c>
      <c r="BS7" s="42">
        <v>79.2</v>
      </c>
      <c r="BT7" s="42">
        <v>79.3</v>
      </c>
      <c r="BU7" s="42">
        <v>79.099999999999994</v>
      </c>
      <c r="BV7" s="42">
        <v>79.099999999999994</v>
      </c>
      <c r="BW7" s="42">
        <v>79.2</v>
      </c>
      <c r="BX7" s="42">
        <v>79.099999999999994</v>
      </c>
      <c r="BY7" s="42">
        <v>80.5</v>
      </c>
      <c r="BZ7" s="42">
        <v>80.7</v>
      </c>
      <c r="CA7" s="42">
        <v>81.2</v>
      </c>
      <c r="CB7" s="42">
        <v>81.7</v>
      </c>
      <c r="CC7" s="42">
        <v>82</v>
      </c>
      <c r="CD7" s="42">
        <v>81.900000000000006</v>
      </c>
      <c r="CE7" s="42">
        <v>82.4</v>
      </c>
      <c r="CF7" s="42">
        <v>82.5</v>
      </c>
      <c r="CG7" s="42">
        <v>82.5</v>
      </c>
      <c r="CH7" s="42">
        <v>83</v>
      </c>
      <c r="CI7" s="42">
        <v>82.8</v>
      </c>
      <c r="CJ7" s="42">
        <v>82.6</v>
      </c>
      <c r="CK7" s="42">
        <v>83.4</v>
      </c>
      <c r="CL7" s="42">
        <v>83.6</v>
      </c>
      <c r="CM7" s="42">
        <v>83.9</v>
      </c>
      <c r="CN7" s="42">
        <v>84.5</v>
      </c>
      <c r="CO7" s="42">
        <v>84.3</v>
      </c>
      <c r="CP7" s="42">
        <v>84.4</v>
      </c>
      <c r="CQ7" s="42">
        <v>84.9</v>
      </c>
      <c r="CR7" s="42">
        <v>85</v>
      </c>
      <c r="CS7" s="42">
        <v>85.4</v>
      </c>
      <c r="CT7" s="42">
        <v>85.7</v>
      </c>
      <c r="CU7" s="42">
        <v>85.6</v>
      </c>
      <c r="CV7" s="42">
        <v>85.5</v>
      </c>
      <c r="CW7" s="42">
        <v>86.4</v>
      </c>
      <c r="CX7" s="42">
        <v>86.6</v>
      </c>
      <c r="CY7" s="42">
        <v>86.6</v>
      </c>
      <c r="CZ7" s="42">
        <v>87.1</v>
      </c>
      <c r="DA7" s="42">
        <v>87.2</v>
      </c>
      <c r="DB7" s="42">
        <v>87.3</v>
      </c>
      <c r="DC7" s="42">
        <v>87.7</v>
      </c>
      <c r="DD7" s="42">
        <v>88</v>
      </c>
      <c r="DE7" s="42">
        <v>87.7</v>
      </c>
      <c r="DF7" s="42">
        <v>87.8</v>
      </c>
      <c r="DG7" s="42">
        <v>87.8</v>
      </c>
      <c r="DH7" s="42">
        <v>87.6</v>
      </c>
      <c r="DI7" s="42">
        <v>88.5</v>
      </c>
      <c r="DJ7" s="42">
        <v>88.7</v>
      </c>
      <c r="DK7" s="42">
        <v>88.8</v>
      </c>
      <c r="DL7" s="42">
        <v>89.1</v>
      </c>
      <c r="DM7" s="42">
        <v>89.2</v>
      </c>
      <c r="DN7" s="42">
        <v>89.4</v>
      </c>
      <c r="DO7" s="42">
        <v>90.2</v>
      </c>
      <c r="DP7" s="42">
        <v>91.6</v>
      </c>
      <c r="DQ7" s="42">
        <v>91.6</v>
      </c>
      <c r="DR7" s="42">
        <v>91.9</v>
      </c>
      <c r="DS7" s="42">
        <v>92.2</v>
      </c>
      <c r="DT7" s="42">
        <v>92.1</v>
      </c>
      <c r="DU7" s="42">
        <v>92.8</v>
      </c>
      <c r="DV7" s="42">
        <v>93</v>
      </c>
      <c r="DW7" s="42">
        <v>93.4</v>
      </c>
      <c r="DX7" s="42">
        <v>94.2</v>
      </c>
      <c r="DY7" s="42">
        <v>94.9</v>
      </c>
      <c r="DZ7" s="42">
        <v>95.6</v>
      </c>
      <c r="EA7" s="42">
        <v>96.7</v>
      </c>
      <c r="EB7" s="42">
        <v>96.4</v>
      </c>
      <c r="EC7" s="42">
        <v>95.8</v>
      </c>
      <c r="ED7" s="42">
        <v>94.4</v>
      </c>
      <c r="EE7" s="42">
        <v>93.3</v>
      </c>
      <c r="EF7" s="42">
        <v>92.6</v>
      </c>
      <c r="EG7" s="42">
        <v>92.9</v>
      </c>
      <c r="EH7" s="42">
        <v>92.9</v>
      </c>
      <c r="EI7" s="42">
        <v>92.4</v>
      </c>
      <c r="EJ7" s="42">
        <v>93.1</v>
      </c>
      <c r="EK7" s="42">
        <v>93.4</v>
      </c>
      <c r="EL7" s="42">
        <v>93.6</v>
      </c>
      <c r="EM7" s="42">
        <v>93.4</v>
      </c>
      <c r="EN7" s="42">
        <v>93.8</v>
      </c>
      <c r="EO7" s="42">
        <v>93.7</v>
      </c>
      <c r="EP7" s="42">
        <v>94.4</v>
      </c>
      <c r="EQ7" s="42">
        <v>94.4</v>
      </c>
      <c r="ER7" s="42">
        <v>94.2</v>
      </c>
      <c r="ES7" s="42">
        <v>94.9</v>
      </c>
      <c r="ET7" s="42">
        <v>95</v>
      </c>
      <c r="EU7" s="42">
        <v>95.2</v>
      </c>
      <c r="EV7" s="42">
        <v>96.4</v>
      </c>
      <c r="EW7" s="42">
        <v>96.6</v>
      </c>
      <c r="EX7" s="42">
        <v>96.6</v>
      </c>
      <c r="EY7" s="42">
        <v>96.9</v>
      </c>
      <c r="EZ7" s="42">
        <v>97.1</v>
      </c>
      <c r="FA7" s="42">
        <v>97.1</v>
      </c>
      <c r="FB7" s="42">
        <v>97</v>
      </c>
      <c r="FC7" s="42">
        <v>97.1</v>
      </c>
      <c r="FD7" s="42">
        <v>97.3</v>
      </c>
      <c r="FE7" s="42">
        <v>98.7</v>
      </c>
      <c r="FF7" s="42">
        <v>99.2</v>
      </c>
      <c r="FG7" s="42">
        <v>99.7</v>
      </c>
      <c r="FH7" s="42">
        <v>100.4</v>
      </c>
      <c r="FI7" s="42">
        <v>100.1</v>
      </c>
      <c r="FJ7" s="42">
        <v>100</v>
      </c>
      <c r="FK7" s="42">
        <v>100.5</v>
      </c>
      <c r="FL7" s="42">
        <v>100.5</v>
      </c>
      <c r="FM7" s="42">
        <v>100.4</v>
      </c>
      <c r="FN7" s="42">
        <v>101.1</v>
      </c>
      <c r="FO7" s="42">
        <v>101.1</v>
      </c>
      <c r="FP7" s="42">
        <v>101.1</v>
      </c>
      <c r="FQ7" s="42">
        <v>101.7</v>
      </c>
      <c r="FR7" s="42">
        <v>101.9</v>
      </c>
      <c r="FS7" s="42">
        <v>102.2</v>
      </c>
      <c r="FT7" s="42">
        <v>102.8</v>
      </c>
      <c r="FU7" s="42">
        <v>102.3</v>
      </c>
      <c r="FV7" s="42">
        <v>101.9</v>
      </c>
      <c r="FW7" s="42">
        <v>102.4</v>
      </c>
      <c r="FX7" s="42">
        <v>102.9</v>
      </c>
      <c r="FY7" s="42">
        <v>102.5</v>
      </c>
      <c r="FZ7" s="42">
        <v>102.4</v>
      </c>
      <c r="GA7" s="42">
        <v>102.1</v>
      </c>
      <c r="GB7" s="42">
        <v>101.9</v>
      </c>
      <c r="GC7" s="42">
        <v>101.5</v>
      </c>
      <c r="GD7" s="42">
        <v>101.4</v>
      </c>
      <c r="GE7" s="42">
        <v>101.3</v>
      </c>
      <c r="GF7" s="42">
        <v>101.4</v>
      </c>
      <c r="GG7" s="42">
        <v>101.3</v>
      </c>
      <c r="GH7" s="42">
        <v>101.2</v>
      </c>
      <c r="GI7" s="42">
        <v>101.8</v>
      </c>
      <c r="GJ7" s="42">
        <v>101.9</v>
      </c>
      <c r="GK7" s="42">
        <v>101.9</v>
      </c>
      <c r="GL7" s="42">
        <v>102</v>
      </c>
      <c r="GM7" s="42">
        <v>101.9</v>
      </c>
      <c r="GN7" s="42">
        <v>102</v>
      </c>
      <c r="GO7" s="42">
        <v>101.8</v>
      </c>
      <c r="GP7" s="42">
        <v>101.7</v>
      </c>
      <c r="GQ7" s="42">
        <v>101.6</v>
      </c>
      <c r="GR7" s="42">
        <v>101.4</v>
      </c>
      <c r="GS7" s="42">
        <v>101.4</v>
      </c>
      <c r="GT7" s="42">
        <v>101.3</v>
      </c>
      <c r="GU7" s="42">
        <v>101.8</v>
      </c>
      <c r="GV7" s="42">
        <v>101.7</v>
      </c>
      <c r="GW7" s="42">
        <v>101.6</v>
      </c>
      <c r="GX7" s="42">
        <v>101.5</v>
      </c>
      <c r="GY7" s="42">
        <v>101.2</v>
      </c>
      <c r="GZ7" s="42">
        <v>100.7</v>
      </c>
      <c r="HA7" s="42">
        <v>99.9</v>
      </c>
      <c r="HB7" s="42">
        <v>99.9</v>
      </c>
      <c r="HC7" s="42">
        <v>100.2</v>
      </c>
      <c r="HD7" s="42">
        <v>100.2</v>
      </c>
      <c r="HE7" s="42">
        <v>100.4</v>
      </c>
      <c r="HF7" s="42">
        <v>100.4</v>
      </c>
      <c r="HG7" s="42">
        <v>100.4</v>
      </c>
      <c r="HH7" s="42">
        <v>100.2</v>
      </c>
      <c r="HI7" s="42">
        <v>99.7</v>
      </c>
      <c r="HJ7" s="42">
        <v>99.5</v>
      </c>
      <c r="HK7" s="42">
        <v>99.7</v>
      </c>
      <c r="HL7" s="42">
        <v>99.5</v>
      </c>
      <c r="HM7" s="34">
        <v>99.2</v>
      </c>
      <c r="HN7" s="34">
        <v>99.2</v>
      </c>
      <c r="HO7" s="34">
        <v>99.4</v>
      </c>
      <c r="HP7" s="34">
        <v>99.4</v>
      </c>
      <c r="HQ7" s="34">
        <v>99.7</v>
      </c>
      <c r="HR7" s="34">
        <v>100.2</v>
      </c>
      <c r="HS7" s="34">
        <v>100.4</v>
      </c>
      <c r="HT7" s="34">
        <v>100.6</v>
      </c>
      <c r="HU7" s="34">
        <v>100.7</v>
      </c>
      <c r="HV7" s="34">
        <v>100.8</v>
      </c>
      <c r="HW7" s="34">
        <v>100.9</v>
      </c>
      <c r="HX7" s="34">
        <v>101.2</v>
      </c>
      <c r="HY7" s="34">
        <v>102</v>
      </c>
      <c r="HZ7" s="34">
        <v>102.3</v>
      </c>
      <c r="IA7" s="34">
        <v>102.5</v>
      </c>
      <c r="IB7" s="34">
        <v>102.6</v>
      </c>
      <c r="IC7" s="34">
        <v>102.6</v>
      </c>
      <c r="ID7" s="34">
        <v>102.5</v>
      </c>
      <c r="IE7" s="34">
        <v>102.5</v>
      </c>
      <c r="IF7" s="34">
        <v>102.8</v>
      </c>
      <c r="IG7" s="34">
        <v>102.8</v>
      </c>
      <c r="IH7" s="34">
        <v>103.4</v>
      </c>
      <c r="II7" s="34">
        <v>103.9</v>
      </c>
      <c r="IJ7" s="34">
        <v>104.4</v>
      </c>
      <c r="IK7" s="34">
        <v>104.8</v>
      </c>
      <c r="IL7" s="34">
        <v>104.7</v>
      </c>
      <c r="IM7" s="34">
        <v>104.6</v>
      </c>
      <c r="IN7" s="34">
        <v>105</v>
      </c>
      <c r="IO7" s="34">
        <v>105.6</v>
      </c>
      <c r="IP7" s="34">
        <v>106.1</v>
      </c>
      <c r="IQ7" s="34">
        <v>106.4</v>
      </c>
      <c r="IR7" s="34">
        <v>106.7</v>
      </c>
      <c r="IS7" s="34">
        <v>106.8</v>
      </c>
      <c r="IT7" s="34">
        <v>106.9</v>
      </c>
      <c r="IU7" s="34">
        <v>106.9</v>
      </c>
      <c r="IV7" s="34">
        <v>106.5</v>
      </c>
    </row>
    <row r="8" spans="1:256" x14ac:dyDescent="0.15">
      <c r="A8" s="39" t="s">
        <v>452</v>
      </c>
      <c r="B8" s="40" t="s">
        <v>453</v>
      </c>
      <c r="C8" s="40" t="s">
        <v>454</v>
      </c>
      <c r="D8" s="40" t="s">
        <v>455</v>
      </c>
      <c r="E8" s="41">
        <v>70.099999999999994</v>
      </c>
      <c r="F8" s="42">
        <v>69.8</v>
      </c>
      <c r="G8" s="42">
        <v>69.7</v>
      </c>
      <c r="H8" s="42">
        <v>69.900000000000006</v>
      </c>
      <c r="I8" s="42">
        <v>69.599999999999994</v>
      </c>
      <c r="J8" s="42">
        <v>69.400000000000006</v>
      </c>
      <c r="K8" s="42">
        <v>69.3</v>
      </c>
      <c r="L8" s="42">
        <v>69.099999999999994</v>
      </c>
      <c r="M8" s="42">
        <v>69.099999999999994</v>
      </c>
      <c r="N8" s="42">
        <v>69.099999999999994</v>
      </c>
      <c r="O8" s="42">
        <v>69</v>
      </c>
      <c r="P8" s="42">
        <v>68.8</v>
      </c>
      <c r="Q8" s="42">
        <v>69.2</v>
      </c>
      <c r="R8" s="42">
        <v>69.2</v>
      </c>
      <c r="S8" s="42">
        <v>69.400000000000006</v>
      </c>
      <c r="T8" s="42">
        <v>69.8</v>
      </c>
      <c r="U8" s="42">
        <v>70</v>
      </c>
      <c r="V8" s="42">
        <v>70</v>
      </c>
      <c r="W8" s="42">
        <v>70.8</v>
      </c>
      <c r="X8" s="42">
        <v>71.3</v>
      </c>
      <c r="Y8" s="42">
        <v>71.599999999999994</v>
      </c>
      <c r="Z8" s="42">
        <v>71.900000000000006</v>
      </c>
      <c r="AA8" s="42">
        <v>72.099999999999994</v>
      </c>
      <c r="AB8" s="42">
        <v>72.5</v>
      </c>
      <c r="AC8" s="42">
        <v>73.2</v>
      </c>
      <c r="AD8" s="42">
        <v>73.599999999999994</v>
      </c>
      <c r="AE8" s="42">
        <v>74.2</v>
      </c>
      <c r="AF8" s="42">
        <v>74.099999999999994</v>
      </c>
      <c r="AG8" s="42">
        <v>74.5</v>
      </c>
      <c r="AH8" s="42">
        <v>75</v>
      </c>
      <c r="AI8" s="42">
        <v>75.099999999999994</v>
      </c>
      <c r="AJ8" s="42">
        <v>75</v>
      </c>
      <c r="AK8" s="42">
        <v>76.3</v>
      </c>
      <c r="AL8" s="42">
        <v>77.099999999999994</v>
      </c>
      <c r="AM8" s="42">
        <v>76.7</v>
      </c>
      <c r="AN8" s="42">
        <v>76</v>
      </c>
      <c r="AO8" s="42">
        <v>75.5</v>
      </c>
      <c r="AP8" s="42">
        <v>75.7</v>
      </c>
      <c r="AQ8" s="42">
        <v>75.7</v>
      </c>
      <c r="AR8" s="42">
        <v>75.7</v>
      </c>
      <c r="AS8" s="42">
        <v>76</v>
      </c>
      <c r="AT8" s="42">
        <v>76</v>
      </c>
      <c r="AU8" s="42">
        <v>76.3</v>
      </c>
      <c r="AV8" s="42">
        <v>76.3</v>
      </c>
      <c r="AW8" s="42">
        <v>76.3</v>
      </c>
      <c r="AX8" s="42">
        <v>76.099999999999994</v>
      </c>
      <c r="AY8" s="42">
        <v>75.599999999999994</v>
      </c>
      <c r="AZ8" s="42">
        <v>75.599999999999994</v>
      </c>
      <c r="BA8" s="42">
        <v>76.2</v>
      </c>
      <c r="BB8" s="42">
        <v>76.099999999999994</v>
      </c>
      <c r="BC8" s="42">
        <v>76.900000000000006</v>
      </c>
      <c r="BD8" s="42">
        <v>77.900000000000006</v>
      </c>
      <c r="BE8" s="42">
        <v>77.900000000000006</v>
      </c>
      <c r="BF8" s="42">
        <v>77.8</v>
      </c>
      <c r="BG8" s="42">
        <v>77.900000000000006</v>
      </c>
      <c r="BH8" s="42">
        <v>78.3</v>
      </c>
      <c r="BI8" s="42">
        <v>78.7</v>
      </c>
      <c r="BJ8" s="42">
        <v>78.900000000000006</v>
      </c>
      <c r="BK8" s="42">
        <v>78.2</v>
      </c>
      <c r="BL8" s="42">
        <v>78.5</v>
      </c>
      <c r="BM8" s="42">
        <v>79.5</v>
      </c>
      <c r="BN8" s="42">
        <v>79.7</v>
      </c>
      <c r="BO8" s="42">
        <v>79.3</v>
      </c>
      <c r="BP8" s="42">
        <v>78.599999999999994</v>
      </c>
      <c r="BQ8" s="42">
        <v>78.400000000000006</v>
      </c>
      <c r="BR8" s="42">
        <v>78.599999999999994</v>
      </c>
      <c r="BS8" s="42">
        <v>79.2</v>
      </c>
      <c r="BT8" s="42">
        <v>79.400000000000006</v>
      </c>
      <c r="BU8" s="42">
        <v>78.8</v>
      </c>
      <c r="BV8" s="42">
        <v>78.900000000000006</v>
      </c>
      <c r="BW8" s="42">
        <v>78.900000000000006</v>
      </c>
      <c r="BX8" s="42">
        <v>78.5</v>
      </c>
      <c r="BY8" s="42">
        <v>79.599999999999994</v>
      </c>
      <c r="BZ8" s="42">
        <v>79.7</v>
      </c>
      <c r="CA8" s="42">
        <v>80.599999999999994</v>
      </c>
      <c r="CB8" s="42">
        <v>81.3</v>
      </c>
      <c r="CC8" s="42">
        <v>82.1</v>
      </c>
      <c r="CD8" s="42">
        <v>81.900000000000006</v>
      </c>
      <c r="CE8" s="42">
        <v>82.1</v>
      </c>
      <c r="CF8" s="42">
        <v>82.5</v>
      </c>
      <c r="CG8" s="42">
        <v>82.6</v>
      </c>
      <c r="CH8" s="42">
        <v>83.5</v>
      </c>
      <c r="CI8" s="42">
        <v>82.9</v>
      </c>
      <c r="CJ8" s="42">
        <v>82.7</v>
      </c>
      <c r="CK8" s="42">
        <v>83.6</v>
      </c>
      <c r="CL8" s="42">
        <v>83.9</v>
      </c>
      <c r="CM8" s="42">
        <v>84.9</v>
      </c>
      <c r="CN8" s="42">
        <v>85.7</v>
      </c>
      <c r="CO8" s="42">
        <v>85.3</v>
      </c>
      <c r="CP8" s="42">
        <v>85.8</v>
      </c>
      <c r="CQ8" s="42">
        <v>86.5</v>
      </c>
      <c r="CR8" s="42">
        <v>87</v>
      </c>
      <c r="CS8" s="42">
        <v>87.9</v>
      </c>
      <c r="CT8" s="42">
        <v>88.2</v>
      </c>
      <c r="CU8" s="42">
        <v>87.7</v>
      </c>
      <c r="CV8" s="42">
        <v>87.6</v>
      </c>
      <c r="CW8" s="42">
        <v>88.8</v>
      </c>
      <c r="CX8" s="42">
        <v>89.3</v>
      </c>
      <c r="CY8" s="42">
        <v>89.3</v>
      </c>
      <c r="CZ8" s="42">
        <v>89.9</v>
      </c>
      <c r="DA8" s="42">
        <v>89.9</v>
      </c>
      <c r="DB8" s="42">
        <v>89.7</v>
      </c>
      <c r="DC8" s="42">
        <v>90.4</v>
      </c>
      <c r="DD8" s="42">
        <v>90.7</v>
      </c>
      <c r="DE8" s="42">
        <v>89.6</v>
      </c>
      <c r="DF8" s="42">
        <v>89.3</v>
      </c>
      <c r="DG8" s="42">
        <v>89.1</v>
      </c>
      <c r="DH8" s="42">
        <v>88.8</v>
      </c>
      <c r="DI8" s="42">
        <v>89.3</v>
      </c>
      <c r="DJ8" s="42">
        <v>89.7</v>
      </c>
      <c r="DK8" s="42">
        <v>90</v>
      </c>
      <c r="DL8" s="42">
        <v>91</v>
      </c>
      <c r="DM8" s="42">
        <v>91.4</v>
      </c>
      <c r="DN8" s="42">
        <v>91.8</v>
      </c>
      <c r="DO8" s="42">
        <v>92.8</v>
      </c>
      <c r="DP8" s="42">
        <v>92.7</v>
      </c>
      <c r="DQ8" s="42">
        <v>92.8</v>
      </c>
      <c r="DR8" s="42">
        <v>93.2</v>
      </c>
      <c r="DS8" s="42">
        <v>94.4</v>
      </c>
      <c r="DT8" s="42">
        <v>94.5</v>
      </c>
      <c r="DU8" s="42">
        <v>95.5</v>
      </c>
      <c r="DV8" s="42">
        <v>95.4</v>
      </c>
      <c r="DW8" s="42">
        <v>96.2</v>
      </c>
      <c r="DX8" s="42">
        <v>97.3</v>
      </c>
      <c r="DY8" s="42">
        <v>99</v>
      </c>
      <c r="DZ8" s="42">
        <v>100.6</v>
      </c>
      <c r="EA8" s="42">
        <v>102.3</v>
      </c>
      <c r="EB8" s="42">
        <v>101.2</v>
      </c>
      <c r="EC8" s="42">
        <v>99.7</v>
      </c>
      <c r="ED8" s="42">
        <v>96.5</v>
      </c>
      <c r="EE8" s="42">
        <v>93.6</v>
      </c>
      <c r="EF8" s="42">
        <v>92.2</v>
      </c>
      <c r="EG8" s="42">
        <v>91.9</v>
      </c>
      <c r="EH8" s="42">
        <v>92.3</v>
      </c>
      <c r="EI8" s="42">
        <v>91.6</v>
      </c>
      <c r="EJ8" s="42">
        <v>92.6</v>
      </c>
      <c r="EK8" s="42">
        <v>93.3</v>
      </c>
      <c r="EL8" s="42">
        <v>94.3</v>
      </c>
      <c r="EM8" s="42">
        <v>93.9</v>
      </c>
      <c r="EN8" s="42">
        <v>94.8</v>
      </c>
      <c r="EO8" s="42">
        <v>94.4</v>
      </c>
      <c r="EP8" s="42">
        <v>95.1</v>
      </c>
      <c r="EQ8" s="42">
        <v>95.3</v>
      </c>
      <c r="ER8" s="42">
        <v>94.9</v>
      </c>
      <c r="ES8" s="42">
        <v>96</v>
      </c>
      <c r="ET8" s="42">
        <v>96.2</v>
      </c>
      <c r="EU8" s="42">
        <v>96.8</v>
      </c>
      <c r="EV8" s="42">
        <v>98.3</v>
      </c>
      <c r="EW8" s="42">
        <v>98.5</v>
      </c>
      <c r="EX8" s="42">
        <v>98.4</v>
      </c>
      <c r="EY8" s="42">
        <v>98.4</v>
      </c>
      <c r="EZ8" s="42">
        <v>98.7</v>
      </c>
      <c r="FA8" s="42">
        <v>98.3</v>
      </c>
      <c r="FB8" s="42">
        <v>98.3</v>
      </c>
      <c r="FC8" s="42">
        <v>98.5</v>
      </c>
      <c r="FD8" s="42">
        <v>99.1</v>
      </c>
      <c r="FE8" s="42">
        <v>100.9</v>
      </c>
      <c r="FF8" s="42">
        <v>102.1</v>
      </c>
      <c r="FG8" s="42">
        <v>103.3</v>
      </c>
      <c r="FH8" s="42">
        <v>104.3</v>
      </c>
      <c r="FI8" s="42">
        <v>103.5</v>
      </c>
      <c r="FJ8" s="42">
        <v>103.7</v>
      </c>
      <c r="FK8" s="42">
        <v>104.3</v>
      </c>
      <c r="FL8" s="42">
        <v>103.8</v>
      </c>
      <c r="FM8" s="42">
        <v>104.2</v>
      </c>
      <c r="FN8" s="42">
        <v>104.6</v>
      </c>
      <c r="FO8" s="42">
        <v>104.8</v>
      </c>
      <c r="FP8" s="42">
        <v>104.9</v>
      </c>
      <c r="FQ8" s="42">
        <v>106.7</v>
      </c>
      <c r="FR8" s="42">
        <v>107.2</v>
      </c>
      <c r="FS8" s="42">
        <v>108.1</v>
      </c>
      <c r="FT8" s="42">
        <v>108.3</v>
      </c>
      <c r="FU8" s="42">
        <v>107.2</v>
      </c>
      <c r="FV8" s="42">
        <v>105.9</v>
      </c>
      <c r="FW8" s="42">
        <v>106.9</v>
      </c>
      <c r="FX8" s="42">
        <v>108.2</v>
      </c>
      <c r="FY8" s="42">
        <v>107.8</v>
      </c>
      <c r="FZ8" s="42">
        <v>106.7</v>
      </c>
      <c r="GA8" s="42">
        <v>106.1</v>
      </c>
      <c r="GB8" s="42">
        <v>105.8</v>
      </c>
      <c r="GC8" s="42">
        <v>106.1</v>
      </c>
      <c r="GD8" s="42">
        <v>106.2</v>
      </c>
      <c r="GE8" s="42">
        <v>106.2</v>
      </c>
      <c r="GF8" s="42">
        <v>105.9</v>
      </c>
      <c r="GG8" s="42">
        <v>105.4</v>
      </c>
      <c r="GH8" s="42">
        <v>105.3</v>
      </c>
      <c r="GI8" s="42">
        <v>105.7</v>
      </c>
      <c r="GJ8" s="42">
        <v>106.1</v>
      </c>
      <c r="GK8" s="42">
        <v>106.4</v>
      </c>
      <c r="GL8" s="42">
        <v>106.3</v>
      </c>
      <c r="GM8" s="42">
        <v>105.8</v>
      </c>
      <c r="GN8" s="42">
        <v>105.9</v>
      </c>
      <c r="GO8" s="42">
        <v>106</v>
      </c>
      <c r="GP8" s="42">
        <v>105.6</v>
      </c>
      <c r="GQ8" s="42">
        <v>105.6</v>
      </c>
      <c r="GR8" s="42">
        <v>105.4</v>
      </c>
      <c r="GS8" s="42">
        <v>105.2</v>
      </c>
      <c r="GT8" s="42">
        <v>105.2</v>
      </c>
      <c r="GU8" s="42">
        <v>105.5</v>
      </c>
      <c r="GV8" s="42">
        <v>105.1</v>
      </c>
      <c r="GW8" s="42">
        <v>105</v>
      </c>
      <c r="GX8" s="42">
        <v>104.5</v>
      </c>
      <c r="GY8" s="42">
        <v>103.6</v>
      </c>
      <c r="GZ8" s="42">
        <v>101.9</v>
      </c>
      <c r="HA8" s="42">
        <v>99.9</v>
      </c>
      <c r="HB8" s="42">
        <v>99.6</v>
      </c>
      <c r="HC8" s="42">
        <v>100.6</v>
      </c>
      <c r="HD8" s="42">
        <v>100.8</v>
      </c>
      <c r="HE8" s="42">
        <v>101.3</v>
      </c>
      <c r="HF8" s="42">
        <v>101.5</v>
      </c>
      <c r="HG8" s="42">
        <v>101.1</v>
      </c>
      <c r="HH8" s="42">
        <v>100.4</v>
      </c>
      <c r="HI8" s="42">
        <v>99.2</v>
      </c>
      <c r="HJ8" s="42">
        <v>98.8</v>
      </c>
      <c r="HK8" s="42">
        <v>98.8</v>
      </c>
      <c r="HL8" s="42">
        <v>98</v>
      </c>
      <c r="HM8" s="34">
        <v>97.3</v>
      </c>
      <c r="HN8" s="34">
        <v>97</v>
      </c>
      <c r="HO8" s="34">
        <v>97.3</v>
      </c>
      <c r="HP8" s="34">
        <v>97.5</v>
      </c>
      <c r="HQ8" s="34">
        <v>98.2</v>
      </c>
      <c r="HR8" s="34">
        <v>99.2</v>
      </c>
      <c r="HS8" s="34">
        <v>99.5</v>
      </c>
      <c r="HT8" s="34">
        <v>99.4</v>
      </c>
      <c r="HU8" s="34">
        <v>99.7</v>
      </c>
      <c r="HV8" s="34">
        <v>100</v>
      </c>
      <c r="HW8" s="34">
        <v>100.4</v>
      </c>
      <c r="HX8" s="34">
        <v>100.8</v>
      </c>
      <c r="HY8" s="34">
        <v>102.5</v>
      </c>
      <c r="HZ8" s="34">
        <v>102.7</v>
      </c>
      <c r="IA8" s="34">
        <v>102.7</v>
      </c>
      <c r="IB8" s="34">
        <v>102.4</v>
      </c>
      <c r="IC8" s="34">
        <v>102.5</v>
      </c>
      <c r="ID8" s="34">
        <v>102.1</v>
      </c>
      <c r="IE8" s="34">
        <v>102</v>
      </c>
      <c r="IF8" s="34">
        <v>102.2</v>
      </c>
      <c r="IG8" s="34">
        <v>102.5</v>
      </c>
      <c r="IH8" s="34">
        <v>103.2</v>
      </c>
      <c r="II8" s="34">
        <v>103.9</v>
      </c>
      <c r="IJ8" s="34">
        <v>104.5</v>
      </c>
      <c r="IK8" s="34">
        <v>105.3</v>
      </c>
      <c r="IL8" s="34">
        <v>105.2</v>
      </c>
      <c r="IM8" s="34">
        <v>105</v>
      </c>
      <c r="IN8" s="34">
        <v>105.6</v>
      </c>
      <c r="IO8" s="34">
        <v>106.6</v>
      </c>
      <c r="IP8" s="34">
        <v>107.8</v>
      </c>
      <c r="IQ8" s="34">
        <v>108.1</v>
      </c>
      <c r="IR8" s="34">
        <v>108.5</v>
      </c>
      <c r="IS8" s="34">
        <v>108.8</v>
      </c>
      <c r="IT8" s="34">
        <v>109.1</v>
      </c>
      <c r="IU8" s="34">
        <v>109.5</v>
      </c>
      <c r="IV8" s="34">
        <v>108</v>
      </c>
    </row>
    <row r="9" spans="1:256" s="38" customFormat="1" x14ac:dyDescent="0.15">
      <c r="A9" s="35" t="s">
        <v>456</v>
      </c>
      <c r="B9" s="36" t="s">
        <v>457</v>
      </c>
      <c r="C9" s="36" t="s">
        <v>458</v>
      </c>
      <c r="D9" s="36" t="s">
        <v>459</v>
      </c>
      <c r="E9" s="37">
        <v>73.099999999999994</v>
      </c>
      <c r="F9" s="37">
        <v>73.099999999999994</v>
      </c>
      <c r="G9" s="37">
        <v>73.099999999999994</v>
      </c>
      <c r="H9" s="37">
        <v>73.099999999999994</v>
      </c>
      <c r="I9" s="37">
        <v>73</v>
      </c>
      <c r="J9" s="37">
        <v>72.900000000000006</v>
      </c>
      <c r="K9" s="37">
        <v>73</v>
      </c>
      <c r="L9" s="37">
        <v>72.900000000000006</v>
      </c>
      <c r="M9" s="37">
        <v>72.900000000000006</v>
      </c>
      <c r="N9" s="37">
        <v>72.8</v>
      </c>
      <c r="O9" s="37">
        <v>72.7</v>
      </c>
      <c r="P9" s="37">
        <v>72.599999999999994</v>
      </c>
      <c r="Q9" s="37">
        <v>72.8</v>
      </c>
      <c r="R9" s="37">
        <v>72.8</v>
      </c>
      <c r="S9" s="37">
        <v>72.8</v>
      </c>
      <c r="T9" s="37">
        <v>73</v>
      </c>
      <c r="U9" s="37">
        <v>72.900000000000006</v>
      </c>
      <c r="V9" s="37">
        <v>72.900000000000006</v>
      </c>
      <c r="W9" s="37">
        <v>73.400000000000006</v>
      </c>
      <c r="X9" s="37">
        <v>73.5</v>
      </c>
      <c r="Y9" s="37">
        <v>73.5</v>
      </c>
      <c r="Z9" s="37">
        <v>73.7</v>
      </c>
      <c r="AA9" s="37">
        <v>73.7</v>
      </c>
      <c r="AB9" s="37">
        <v>73.8</v>
      </c>
      <c r="AC9" s="37">
        <v>74.5</v>
      </c>
      <c r="AD9" s="37">
        <v>74.599999999999994</v>
      </c>
      <c r="AE9" s="37">
        <v>74.8</v>
      </c>
      <c r="AF9" s="37">
        <v>75.3</v>
      </c>
      <c r="AG9" s="37">
        <v>75.400000000000006</v>
      </c>
      <c r="AH9" s="37">
        <v>75.599999999999994</v>
      </c>
      <c r="AI9" s="37">
        <v>75.900000000000006</v>
      </c>
      <c r="AJ9" s="37">
        <v>75.900000000000006</v>
      </c>
      <c r="AK9" s="37">
        <v>76.099999999999994</v>
      </c>
      <c r="AL9" s="37">
        <v>76.7</v>
      </c>
      <c r="AM9" s="37">
        <v>76.8</v>
      </c>
      <c r="AN9" s="37">
        <v>76.7</v>
      </c>
      <c r="AO9" s="37">
        <v>77.099999999999994</v>
      </c>
      <c r="AP9" s="37">
        <v>77.3</v>
      </c>
      <c r="AQ9" s="37">
        <v>77.400000000000006</v>
      </c>
      <c r="AR9" s="37">
        <v>77.5</v>
      </c>
      <c r="AS9" s="37">
        <v>77.5</v>
      </c>
      <c r="AT9" s="37">
        <v>77.5</v>
      </c>
      <c r="AU9" s="37">
        <v>77.900000000000006</v>
      </c>
      <c r="AV9" s="37">
        <v>77.900000000000006</v>
      </c>
      <c r="AW9" s="37">
        <v>77.8</v>
      </c>
      <c r="AX9" s="37">
        <v>78</v>
      </c>
      <c r="AY9" s="37">
        <v>77.900000000000006</v>
      </c>
      <c r="AZ9" s="37">
        <v>77.900000000000006</v>
      </c>
      <c r="BA9" s="37">
        <v>78.400000000000006</v>
      </c>
      <c r="BB9" s="37">
        <v>78.400000000000006</v>
      </c>
      <c r="BC9" s="37">
        <v>78.599999999999994</v>
      </c>
      <c r="BD9" s="37">
        <v>79.2</v>
      </c>
      <c r="BE9" s="37">
        <v>79.2</v>
      </c>
      <c r="BF9" s="37">
        <v>79.2</v>
      </c>
      <c r="BG9" s="37">
        <v>79.599999999999994</v>
      </c>
      <c r="BH9" s="37">
        <v>79.8</v>
      </c>
      <c r="BI9" s="37">
        <v>79.7</v>
      </c>
      <c r="BJ9" s="37">
        <v>80</v>
      </c>
      <c r="BK9" s="37">
        <v>79.900000000000006</v>
      </c>
      <c r="BL9" s="37">
        <v>80</v>
      </c>
      <c r="BM9" s="37">
        <v>80.3</v>
      </c>
      <c r="BN9" s="37">
        <v>80.400000000000006</v>
      </c>
      <c r="BO9" s="37">
        <v>80.5</v>
      </c>
      <c r="BP9" s="37">
        <v>80.599999999999994</v>
      </c>
      <c r="BQ9" s="37">
        <v>80.7</v>
      </c>
      <c r="BR9" s="37">
        <v>80.7</v>
      </c>
      <c r="BS9" s="37">
        <v>81</v>
      </c>
      <c r="BT9" s="37">
        <v>81.2</v>
      </c>
      <c r="BU9" s="37">
        <v>81</v>
      </c>
      <c r="BV9" s="37">
        <v>81</v>
      </c>
      <c r="BW9" s="37">
        <v>81</v>
      </c>
      <c r="BX9" s="37">
        <v>81.099999999999994</v>
      </c>
      <c r="BY9" s="37">
        <v>82.3</v>
      </c>
      <c r="BZ9" s="37">
        <v>82.7</v>
      </c>
      <c r="CA9" s="37">
        <v>83.3</v>
      </c>
      <c r="CB9" s="37">
        <v>84</v>
      </c>
      <c r="CC9" s="37">
        <v>84.2</v>
      </c>
      <c r="CD9" s="37">
        <v>84.3</v>
      </c>
      <c r="CE9" s="37">
        <v>84.6</v>
      </c>
      <c r="CF9" s="37">
        <v>84.8</v>
      </c>
      <c r="CG9" s="37">
        <v>84.8</v>
      </c>
      <c r="CH9" s="37">
        <v>85</v>
      </c>
      <c r="CI9" s="37">
        <v>84.9</v>
      </c>
      <c r="CJ9" s="37">
        <v>84.7</v>
      </c>
      <c r="CK9" s="37">
        <v>85.4</v>
      </c>
      <c r="CL9" s="37">
        <v>85.7</v>
      </c>
      <c r="CM9" s="37">
        <v>85.7</v>
      </c>
      <c r="CN9" s="37">
        <v>86.1</v>
      </c>
      <c r="CO9" s="37">
        <v>85.8</v>
      </c>
      <c r="CP9" s="37">
        <v>85.8</v>
      </c>
      <c r="CQ9" s="37">
        <v>86.1</v>
      </c>
      <c r="CR9" s="37">
        <v>86.2</v>
      </c>
      <c r="CS9" s="37">
        <v>86.4</v>
      </c>
      <c r="CT9" s="37">
        <v>86.7</v>
      </c>
      <c r="CU9" s="37">
        <v>86.8</v>
      </c>
      <c r="CV9" s="37">
        <v>86.7</v>
      </c>
      <c r="CW9" s="37">
        <v>87.7</v>
      </c>
      <c r="CX9" s="37">
        <v>87.9</v>
      </c>
      <c r="CY9" s="37">
        <v>88.1</v>
      </c>
      <c r="CZ9" s="37">
        <v>88.6</v>
      </c>
      <c r="DA9" s="37">
        <v>88.9</v>
      </c>
      <c r="DB9" s="37">
        <v>89.1</v>
      </c>
      <c r="DC9" s="37">
        <v>89.6</v>
      </c>
      <c r="DD9" s="37">
        <v>90</v>
      </c>
      <c r="DE9" s="37">
        <v>90</v>
      </c>
      <c r="DF9" s="37">
        <v>90.2</v>
      </c>
      <c r="DG9" s="37">
        <v>90.3</v>
      </c>
      <c r="DH9" s="37">
        <v>90.1</v>
      </c>
      <c r="DI9" s="37">
        <v>91.2</v>
      </c>
      <c r="DJ9" s="37">
        <v>91.5</v>
      </c>
      <c r="DK9" s="37">
        <v>91.4</v>
      </c>
      <c r="DL9" s="37">
        <v>91.8</v>
      </c>
      <c r="DM9" s="37">
        <v>91.9</v>
      </c>
      <c r="DN9" s="37">
        <v>92</v>
      </c>
      <c r="DO9" s="37">
        <v>92.7</v>
      </c>
      <c r="DP9" s="37">
        <v>92.7</v>
      </c>
      <c r="DQ9" s="37">
        <v>92.5</v>
      </c>
      <c r="DR9" s="37">
        <v>92.8</v>
      </c>
      <c r="DS9" s="37">
        <v>92.6</v>
      </c>
      <c r="DT9" s="37">
        <v>92.5</v>
      </c>
      <c r="DU9" s="37">
        <v>93.3</v>
      </c>
      <c r="DV9" s="37">
        <v>93.6</v>
      </c>
      <c r="DW9" s="37">
        <v>94.1</v>
      </c>
      <c r="DX9" s="37">
        <v>94.9</v>
      </c>
      <c r="DY9" s="37">
        <v>95.3</v>
      </c>
      <c r="DZ9" s="37">
        <v>96</v>
      </c>
      <c r="EA9" s="37">
        <v>97.1</v>
      </c>
      <c r="EB9" s="37">
        <v>97.1</v>
      </c>
      <c r="EC9" s="37">
        <v>96.7</v>
      </c>
      <c r="ED9" s="37">
        <v>95.3</v>
      </c>
      <c r="EE9" s="37">
        <v>94.7</v>
      </c>
      <c r="EF9" s="37">
        <v>94.2</v>
      </c>
      <c r="EG9" s="37">
        <v>94.9</v>
      </c>
      <c r="EH9" s="37">
        <v>94.6</v>
      </c>
      <c r="EI9" s="37">
        <v>94.1</v>
      </c>
      <c r="EJ9" s="37">
        <v>94.5</v>
      </c>
      <c r="EK9" s="37">
        <v>94.7</v>
      </c>
      <c r="EL9" s="37">
        <v>94.6</v>
      </c>
      <c r="EM9" s="37">
        <v>94.3</v>
      </c>
      <c r="EN9" s="37">
        <v>94.5</v>
      </c>
      <c r="EO9" s="37">
        <v>94.5</v>
      </c>
      <c r="EP9" s="37">
        <v>95.1</v>
      </c>
      <c r="EQ9" s="37">
        <v>94.8</v>
      </c>
      <c r="ER9" s="37">
        <v>94.7</v>
      </c>
      <c r="ES9" s="37">
        <v>95.3</v>
      </c>
      <c r="ET9" s="37">
        <v>95.3</v>
      </c>
      <c r="EU9" s="37">
        <v>95.5</v>
      </c>
      <c r="EV9" s="37">
        <v>96.8</v>
      </c>
      <c r="EW9" s="37">
        <v>97.1</v>
      </c>
      <c r="EX9" s="37">
        <v>97</v>
      </c>
      <c r="EY9" s="37">
        <v>97.2</v>
      </c>
      <c r="EZ9" s="37">
        <v>97.4</v>
      </c>
      <c r="FA9" s="37">
        <v>97.5</v>
      </c>
      <c r="FB9" s="37">
        <v>97.5</v>
      </c>
      <c r="FC9" s="37">
        <v>97.5</v>
      </c>
      <c r="FD9" s="37">
        <v>97.7</v>
      </c>
      <c r="FE9" s="37">
        <v>99.1</v>
      </c>
      <c r="FF9" s="37">
        <v>99.5</v>
      </c>
      <c r="FG9" s="37">
        <v>99.7</v>
      </c>
      <c r="FH9" s="37">
        <v>100.3</v>
      </c>
      <c r="FI9" s="37">
        <v>100</v>
      </c>
      <c r="FJ9" s="37">
        <v>99.9</v>
      </c>
      <c r="FK9" s="37">
        <v>100.3</v>
      </c>
      <c r="FL9" s="37">
        <v>100.6</v>
      </c>
      <c r="FM9" s="37">
        <v>100.4</v>
      </c>
      <c r="FN9" s="37">
        <v>101</v>
      </c>
      <c r="FO9" s="37">
        <v>100.8</v>
      </c>
      <c r="FP9" s="37">
        <v>100.8</v>
      </c>
      <c r="FQ9" s="37">
        <v>101.2</v>
      </c>
      <c r="FR9" s="37">
        <v>101.3</v>
      </c>
      <c r="FS9" s="37">
        <v>101.5</v>
      </c>
      <c r="FT9" s="37">
        <v>102.1</v>
      </c>
      <c r="FU9" s="37">
        <v>101.9</v>
      </c>
      <c r="FV9" s="37">
        <v>101.6</v>
      </c>
      <c r="FW9" s="37">
        <v>101.9</v>
      </c>
      <c r="FX9" s="37">
        <v>102</v>
      </c>
      <c r="FY9" s="37">
        <v>101.8</v>
      </c>
      <c r="FZ9" s="37">
        <v>102</v>
      </c>
      <c r="GA9" s="37">
        <v>101.6</v>
      </c>
      <c r="GB9" s="37">
        <v>101.6</v>
      </c>
      <c r="GC9" s="37">
        <v>101.1</v>
      </c>
      <c r="GD9" s="37">
        <v>100.9</v>
      </c>
      <c r="GE9" s="37">
        <v>100.8</v>
      </c>
      <c r="GF9" s="37">
        <v>100.9</v>
      </c>
      <c r="GG9" s="37">
        <v>100.8</v>
      </c>
      <c r="GH9" s="37">
        <v>100.4</v>
      </c>
      <c r="GI9" s="37">
        <v>101</v>
      </c>
      <c r="GJ9" s="37">
        <v>101</v>
      </c>
      <c r="GK9" s="37">
        <v>100.9</v>
      </c>
      <c r="GL9" s="37">
        <v>101</v>
      </c>
      <c r="GM9" s="37">
        <v>101.1</v>
      </c>
      <c r="GN9" s="37">
        <v>101.2</v>
      </c>
      <c r="GO9" s="37">
        <v>100.9</v>
      </c>
      <c r="GP9" s="37">
        <v>100.8</v>
      </c>
      <c r="GQ9" s="37">
        <v>100.7</v>
      </c>
      <c r="GR9" s="37">
        <v>100.5</v>
      </c>
      <c r="GS9" s="37">
        <v>100.6</v>
      </c>
      <c r="GT9" s="37">
        <v>100.5</v>
      </c>
      <c r="GU9" s="37">
        <v>101</v>
      </c>
      <c r="GV9" s="37">
        <v>101</v>
      </c>
      <c r="GW9" s="37">
        <v>100.8</v>
      </c>
      <c r="GX9" s="37">
        <v>100.7</v>
      </c>
      <c r="GY9" s="37">
        <v>100.6</v>
      </c>
      <c r="GZ9" s="37">
        <v>100.3</v>
      </c>
      <c r="HA9" s="37">
        <v>100.1</v>
      </c>
      <c r="HB9" s="37">
        <v>100.2</v>
      </c>
      <c r="HC9" s="37">
        <v>100.2</v>
      </c>
      <c r="HD9" s="37">
        <v>100.2</v>
      </c>
      <c r="HE9" s="37">
        <v>100.3</v>
      </c>
      <c r="HF9" s="37">
        <v>100.1</v>
      </c>
      <c r="HG9" s="37">
        <v>100.2</v>
      </c>
      <c r="HH9" s="37">
        <v>100.2</v>
      </c>
      <c r="HI9" s="37">
        <v>99.7</v>
      </c>
      <c r="HJ9" s="37">
        <v>99.5</v>
      </c>
      <c r="HK9" s="37">
        <v>99.6</v>
      </c>
      <c r="HL9" s="37">
        <v>99.5</v>
      </c>
      <c r="HM9" s="38">
        <v>99.3</v>
      </c>
      <c r="HN9" s="38">
        <v>99.3</v>
      </c>
      <c r="HO9" s="38">
        <v>99.4</v>
      </c>
      <c r="HP9" s="38">
        <v>99.4</v>
      </c>
      <c r="HQ9" s="38">
        <v>99.7</v>
      </c>
      <c r="HR9" s="38">
        <v>100.1</v>
      </c>
      <c r="HS9" s="38">
        <v>100.3</v>
      </c>
      <c r="HT9" s="38">
        <v>100.6</v>
      </c>
      <c r="HU9" s="38">
        <v>100.7</v>
      </c>
      <c r="HV9" s="38">
        <v>100.6</v>
      </c>
      <c r="HW9" s="38">
        <v>100.6</v>
      </c>
      <c r="HX9" s="38">
        <v>100.9</v>
      </c>
      <c r="HY9" s="38">
        <v>101.4</v>
      </c>
      <c r="HZ9" s="38">
        <v>101.8</v>
      </c>
      <c r="IA9" s="38">
        <v>102.1</v>
      </c>
      <c r="IB9" s="38">
        <v>102.4</v>
      </c>
      <c r="IC9" s="38">
        <v>102.2</v>
      </c>
      <c r="ID9" s="38">
        <v>102.2</v>
      </c>
      <c r="IE9" s="38">
        <v>102.2</v>
      </c>
      <c r="IF9" s="38">
        <v>102.5</v>
      </c>
      <c r="IG9" s="38">
        <v>102.4</v>
      </c>
      <c r="IH9" s="38">
        <v>103.1</v>
      </c>
      <c r="II9" s="38">
        <v>103.4</v>
      </c>
      <c r="IJ9" s="38">
        <v>103.9</v>
      </c>
      <c r="IK9" s="38">
        <v>104.3</v>
      </c>
      <c r="IL9" s="38">
        <v>104.2</v>
      </c>
      <c r="IM9" s="38">
        <v>104.2</v>
      </c>
      <c r="IN9" s="38">
        <v>104.6</v>
      </c>
      <c r="IO9" s="38">
        <v>105</v>
      </c>
      <c r="IP9" s="38">
        <v>105.1</v>
      </c>
      <c r="IQ9" s="38">
        <v>105.3</v>
      </c>
      <c r="IR9" s="38">
        <v>105.6</v>
      </c>
      <c r="IS9" s="38">
        <v>105.7</v>
      </c>
      <c r="IT9" s="38">
        <v>105.8</v>
      </c>
      <c r="IU9" s="38">
        <v>105.6</v>
      </c>
      <c r="IV9" s="38">
        <v>105.5</v>
      </c>
    </row>
    <row r="10" spans="1:256" x14ac:dyDescent="0.15">
      <c r="A10" s="39">
        <v>42</v>
      </c>
      <c r="B10" s="40" t="s">
        <v>460</v>
      </c>
      <c r="C10" s="40" t="s">
        <v>461</v>
      </c>
      <c r="D10" s="40" t="s">
        <v>462</v>
      </c>
      <c r="E10" s="41">
        <v>68.8</v>
      </c>
      <c r="F10" s="42">
        <v>68.5</v>
      </c>
      <c r="G10" s="42">
        <v>68.400000000000006</v>
      </c>
      <c r="H10" s="42">
        <v>68.7</v>
      </c>
      <c r="I10" s="42">
        <v>68.3</v>
      </c>
      <c r="J10" s="42">
        <v>68</v>
      </c>
      <c r="K10" s="42">
        <v>67.900000000000006</v>
      </c>
      <c r="L10" s="42">
        <v>67.7</v>
      </c>
      <c r="M10" s="42">
        <v>67.7</v>
      </c>
      <c r="N10" s="42">
        <v>67.599999999999994</v>
      </c>
      <c r="O10" s="42">
        <v>67.5</v>
      </c>
      <c r="P10" s="42">
        <v>67.3</v>
      </c>
      <c r="Q10" s="42">
        <v>67.7</v>
      </c>
      <c r="R10" s="42">
        <v>67.599999999999994</v>
      </c>
      <c r="S10" s="42">
        <v>67.8</v>
      </c>
      <c r="T10" s="42">
        <v>68.3</v>
      </c>
      <c r="U10" s="42">
        <v>68.599999999999994</v>
      </c>
      <c r="V10" s="42">
        <v>68.7</v>
      </c>
      <c r="W10" s="42">
        <v>69.5</v>
      </c>
      <c r="X10" s="42">
        <v>70.2</v>
      </c>
      <c r="Y10" s="42">
        <v>70.599999999999994</v>
      </c>
      <c r="Z10" s="42">
        <v>71</v>
      </c>
      <c r="AA10" s="42">
        <v>71.3</v>
      </c>
      <c r="AB10" s="42">
        <v>71.7</v>
      </c>
      <c r="AC10" s="42">
        <v>72.5</v>
      </c>
      <c r="AD10" s="42">
        <v>73.099999999999994</v>
      </c>
      <c r="AE10" s="42">
        <v>73.7</v>
      </c>
      <c r="AF10" s="42">
        <v>73.3</v>
      </c>
      <c r="AG10" s="42">
        <v>73.900000000000006</v>
      </c>
      <c r="AH10" s="42">
        <v>74.599999999999994</v>
      </c>
      <c r="AI10" s="42">
        <v>74.599999999999994</v>
      </c>
      <c r="AJ10" s="42">
        <v>74.5</v>
      </c>
      <c r="AK10" s="42">
        <v>76.099999999999994</v>
      </c>
      <c r="AL10" s="42">
        <v>77.099999999999994</v>
      </c>
      <c r="AM10" s="42">
        <v>76.5</v>
      </c>
      <c r="AN10" s="42">
        <v>75.5</v>
      </c>
      <c r="AO10" s="42">
        <v>74.599999999999994</v>
      </c>
      <c r="AP10" s="42">
        <v>74.900000000000006</v>
      </c>
      <c r="AQ10" s="42">
        <v>74.900000000000006</v>
      </c>
      <c r="AR10" s="42">
        <v>74.8</v>
      </c>
      <c r="AS10" s="42">
        <v>75.3</v>
      </c>
      <c r="AT10" s="42">
        <v>75.3</v>
      </c>
      <c r="AU10" s="42">
        <v>75.5</v>
      </c>
      <c r="AV10" s="42">
        <v>75.5</v>
      </c>
      <c r="AW10" s="42">
        <v>75.599999999999994</v>
      </c>
      <c r="AX10" s="42">
        <v>75.099999999999994</v>
      </c>
      <c r="AY10" s="42">
        <v>74.5</v>
      </c>
      <c r="AZ10" s="42">
        <v>74.599999999999994</v>
      </c>
      <c r="BA10" s="42">
        <v>75.2</v>
      </c>
      <c r="BB10" s="42">
        <v>75.099999999999994</v>
      </c>
      <c r="BC10" s="42">
        <v>76.099999999999994</v>
      </c>
      <c r="BD10" s="42">
        <v>77.400000000000006</v>
      </c>
      <c r="BE10" s="42">
        <v>77.3</v>
      </c>
      <c r="BF10" s="42">
        <v>77.099999999999994</v>
      </c>
      <c r="BG10" s="42">
        <v>77.099999999999994</v>
      </c>
      <c r="BH10" s="42">
        <v>77.599999999999994</v>
      </c>
      <c r="BI10" s="42">
        <v>78.2</v>
      </c>
      <c r="BJ10" s="42">
        <v>78.3</v>
      </c>
      <c r="BK10" s="42">
        <v>77.3</v>
      </c>
      <c r="BL10" s="42">
        <v>77.7</v>
      </c>
      <c r="BM10" s="42">
        <v>79</v>
      </c>
      <c r="BN10" s="42">
        <v>79.2</v>
      </c>
      <c r="BO10" s="42">
        <v>78.5</v>
      </c>
      <c r="BP10" s="42">
        <v>77.5</v>
      </c>
      <c r="BQ10" s="42">
        <v>77.400000000000006</v>
      </c>
      <c r="BR10" s="42">
        <v>77.7</v>
      </c>
      <c r="BS10" s="42">
        <v>78.599999999999994</v>
      </c>
      <c r="BT10" s="42">
        <v>78.8</v>
      </c>
      <c r="BU10" s="42">
        <v>77.900000000000006</v>
      </c>
      <c r="BV10" s="42">
        <v>78</v>
      </c>
      <c r="BW10" s="42">
        <v>78</v>
      </c>
      <c r="BX10" s="42">
        <v>77.3</v>
      </c>
      <c r="BY10" s="42">
        <v>78.400000000000006</v>
      </c>
      <c r="BZ10" s="42">
        <v>78.5</v>
      </c>
      <c r="CA10" s="42">
        <v>79.5</v>
      </c>
      <c r="CB10" s="42">
        <v>80.400000000000006</v>
      </c>
      <c r="CC10" s="42">
        <v>81.400000000000006</v>
      </c>
      <c r="CD10" s="42">
        <v>81.099999999999994</v>
      </c>
      <c r="CE10" s="42">
        <v>81.3</v>
      </c>
      <c r="CF10" s="42">
        <v>81.599999999999994</v>
      </c>
      <c r="CG10" s="42">
        <v>81.7</v>
      </c>
      <c r="CH10" s="42">
        <v>82.8</v>
      </c>
      <c r="CI10" s="42">
        <v>82</v>
      </c>
      <c r="CJ10" s="42">
        <v>81.599999999999994</v>
      </c>
      <c r="CK10" s="42">
        <v>82.7</v>
      </c>
      <c r="CL10" s="42">
        <v>83.1</v>
      </c>
      <c r="CM10" s="42">
        <v>84.4</v>
      </c>
      <c r="CN10" s="42">
        <v>85.3</v>
      </c>
      <c r="CO10" s="42">
        <v>84.9</v>
      </c>
      <c r="CP10" s="42">
        <v>85.5</v>
      </c>
      <c r="CQ10" s="42">
        <v>86.3</v>
      </c>
      <c r="CR10" s="42">
        <v>87</v>
      </c>
      <c r="CS10" s="42">
        <v>88.2</v>
      </c>
      <c r="CT10" s="42">
        <v>88.5</v>
      </c>
      <c r="CU10" s="42">
        <v>87.8</v>
      </c>
      <c r="CV10" s="42">
        <v>87.8</v>
      </c>
      <c r="CW10" s="42">
        <v>89</v>
      </c>
      <c r="CX10" s="42">
        <v>89.8</v>
      </c>
      <c r="CY10" s="42">
        <v>89.6</v>
      </c>
      <c r="CZ10" s="42">
        <v>90.2</v>
      </c>
      <c r="DA10" s="42">
        <v>90.1</v>
      </c>
      <c r="DB10" s="42">
        <v>89.8</v>
      </c>
      <c r="DC10" s="42">
        <v>90.7</v>
      </c>
      <c r="DD10" s="42">
        <v>91</v>
      </c>
      <c r="DE10" s="42">
        <v>89.5</v>
      </c>
      <c r="DF10" s="42">
        <v>89.1</v>
      </c>
      <c r="DG10" s="42">
        <v>88.9</v>
      </c>
      <c r="DH10" s="42">
        <v>88.4</v>
      </c>
      <c r="DI10" s="42">
        <v>88.7</v>
      </c>
      <c r="DJ10" s="42">
        <v>89.2</v>
      </c>
      <c r="DK10" s="42">
        <v>89.7</v>
      </c>
      <c r="DL10" s="42">
        <v>91.1</v>
      </c>
      <c r="DM10" s="42">
        <v>91.6</v>
      </c>
      <c r="DN10" s="42">
        <v>92.2</v>
      </c>
      <c r="DO10" s="42">
        <v>93.5</v>
      </c>
      <c r="DP10" s="42">
        <v>93.2</v>
      </c>
      <c r="DQ10" s="42">
        <v>93.3</v>
      </c>
      <c r="DR10" s="42">
        <v>94</v>
      </c>
      <c r="DS10" s="42">
        <v>95.5</v>
      </c>
      <c r="DT10" s="42">
        <v>95.6</v>
      </c>
      <c r="DU10" s="42">
        <v>96.4</v>
      </c>
      <c r="DV10" s="42">
        <v>96.3</v>
      </c>
      <c r="DW10" s="42">
        <v>97.1</v>
      </c>
      <c r="DX10" s="42">
        <v>98.5</v>
      </c>
      <c r="DY10" s="42">
        <v>100.6</v>
      </c>
      <c r="DZ10" s="42">
        <v>102.5</v>
      </c>
      <c r="EA10" s="42">
        <v>104.7</v>
      </c>
      <c r="EB10" s="42">
        <v>103.3</v>
      </c>
      <c r="EC10" s="42">
        <v>101.2</v>
      </c>
      <c r="ED10" s="42">
        <v>97.2</v>
      </c>
      <c r="EE10" s="42">
        <v>93.5</v>
      </c>
      <c r="EF10" s="42">
        <v>91.9</v>
      </c>
      <c r="EG10" s="42">
        <v>91.4</v>
      </c>
      <c r="EH10" s="42">
        <v>92.1</v>
      </c>
      <c r="EI10" s="42">
        <v>91.1</v>
      </c>
      <c r="EJ10" s="42">
        <v>92.2</v>
      </c>
      <c r="EK10" s="42">
        <v>93.3</v>
      </c>
      <c r="EL10" s="42">
        <v>94.8</v>
      </c>
      <c r="EM10" s="42">
        <v>94.3</v>
      </c>
      <c r="EN10" s="42">
        <v>95.7</v>
      </c>
      <c r="EO10" s="42">
        <v>95.1</v>
      </c>
      <c r="EP10" s="42">
        <v>95.9</v>
      </c>
      <c r="EQ10" s="42">
        <v>96.2</v>
      </c>
      <c r="ER10" s="42">
        <v>95.7</v>
      </c>
      <c r="ES10" s="42">
        <v>97.1</v>
      </c>
      <c r="ET10" s="42">
        <v>97.3</v>
      </c>
      <c r="EU10" s="42">
        <v>98.1</v>
      </c>
      <c r="EV10" s="42">
        <v>99.9</v>
      </c>
      <c r="EW10" s="42">
        <v>100</v>
      </c>
      <c r="EX10" s="42">
        <v>99.9</v>
      </c>
      <c r="EY10" s="42">
        <v>99.9</v>
      </c>
      <c r="EZ10" s="42">
        <v>100.3</v>
      </c>
      <c r="FA10" s="42">
        <v>99.8</v>
      </c>
      <c r="FB10" s="42">
        <v>99.6</v>
      </c>
      <c r="FC10" s="42">
        <v>100</v>
      </c>
      <c r="FD10" s="42">
        <v>100.9</v>
      </c>
      <c r="FE10" s="42">
        <v>102.7</v>
      </c>
      <c r="FF10" s="42">
        <v>104.4</v>
      </c>
      <c r="FG10" s="42">
        <v>106.1</v>
      </c>
      <c r="FH10" s="42">
        <v>107.4</v>
      </c>
      <c r="FI10" s="42">
        <v>106.2</v>
      </c>
      <c r="FJ10" s="42">
        <v>106.4</v>
      </c>
      <c r="FK10" s="42">
        <v>107.4</v>
      </c>
      <c r="FL10" s="42">
        <v>106.5</v>
      </c>
      <c r="FM10" s="42">
        <v>107.2</v>
      </c>
      <c r="FN10" s="42">
        <v>107.5</v>
      </c>
      <c r="FO10" s="42">
        <v>107.8</v>
      </c>
      <c r="FP10" s="42">
        <v>107.9</v>
      </c>
      <c r="FQ10" s="42">
        <v>110.3</v>
      </c>
      <c r="FR10" s="42">
        <v>111</v>
      </c>
      <c r="FS10" s="42">
        <v>112.2</v>
      </c>
      <c r="FT10" s="42">
        <v>112.4</v>
      </c>
      <c r="FU10" s="42">
        <v>110.8</v>
      </c>
      <c r="FV10" s="42">
        <v>108.9</v>
      </c>
      <c r="FW10" s="42">
        <v>110.2</v>
      </c>
      <c r="FX10" s="42">
        <v>112</v>
      </c>
      <c r="FY10" s="42">
        <v>111.5</v>
      </c>
      <c r="FZ10" s="42">
        <v>109.9</v>
      </c>
      <c r="GA10" s="42">
        <v>109.1</v>
      </c>
      <c r="GB10" s="42">
        <v>108.6</v>
      </c>
      <c r="GC10" s="42">
        <v>109.2</v>
      </c>
      <c r="GD10" s="42">
        <v>109.2</v>
      </c>
      <c r="GE10" s="42">
        <v>109.3</v>
      </c>
      <c r="GF10" s="42">
        <v>108.9</v>
      </c>
      <c r="GG10" s="42">
        <v>108.1</v>
      </c>
      <c r="GH10" s="42">
        <v>108.1</v>
      </c>
      <c r="GI10" s="42">
        <v>108.4</v>
      </c>
      <c r="GJ10" s="42">
        <v>108.9</v>
      </c>
      <c r="GK10" s="42">
        <v>109.3</v>
      </c>
      <c r="GL10" s="42">
        <v>109.1</v>
      </c>
      <c r="GM10" s="42">
        <v>108.5</v>
      </c>
      <c r="GN10" s="42">
        <v>108.5</v>
      </c>
      <c r="GO10" s="42">
        <v>108.5</v>
      </c>
      <c r="GP10" s="42">
        <v>108</v>
      </c>
      <c r="GQ10" s="42">
        <v>108</v>
      </c>
      <c r="GR10" s="42">
        <v>107.7</v>
      </c>
      <c r="GS10" s="42">
        <v>107.4</v>
      </c>
      <c r="GT10" s="42">
        <v>107.4</v>
      </c>
      <c r="GU10" s="42">
        <v>107.9</v>
      </c>
      <c r="GV10" s="42">
        <v>107.4</v>
      </c>
      <c r="GW10" s="42">
        <v>107.3</v>
      </c>
      <c r="GX10" s="42">
        <v>106.8</v>
      </c>
      <c r="GY10" s="42">
        <v>105.2</v>
      </c>
      <c r="GZ10" s="42">
        <v>103</v>
      </c>
      <c r="HA10" s="42">
        <v>100</v>
      </c>
      <c r="HB10" s="42">
        <v>99.3</v>
      </c>
      <c r="HC10" s="42">
        <v>100.8</v>
      </c>
      <c r="HD10" s="42">
        <v>101</v>
      </c>
      <c r="HE10" s="42">
        <v>101.7</v>
      </c>
      <c r="HF10" s="42">
        <v>102</v>
      </c>
      <c r="HG10" s="42">
        <v>101.7</v>
      </c>
      <c r="HH10" s="42">
        <v>100.6</v>
      </c>
      <c r="HI10" s="42">
        <v>98.9</v>
      </c>
      <c r="HJ10" s="42">
        <v>98.4</v>
      </c>
      <c r="HK10" s="42">
        <v>98.2</v>
      </c>
      <c r="HL10" s="42">
        <v>97.3</v>
      </c>
      <c r="HM10" s="34">
        <v>96.1</v>
      </c>
      <c r="HN10" s="34">
        <v>95.8</v>
      </c>
      <c r="HO10" s="34">
        <v>96.1</v>
      </c>
      <c r="HP10" s="34">
        <v>96.4</v>
      </c>
      <c r="HQ10" s="34">
        <v>97.2</v>
      </c>
      <c r="HR10" s="34">
        <v>98.6</v>
      </c>
      <c r="HS10" s="34">
        <v>99.1</v>
      </c>
      <c r="HT10" s="34">
        <v>99</v>
      </c>
      <c r="HU10" s="34">
        <v>99.2</v>
      </c>
      <c r="HV10" s="34">
        <v>99.7</v>
      </c>
      <c r="HW10" s="34">
        <v>100.3</v>
      </c>
      <c r="HX10" s="34">
        <v>100.7</v>
      </c>
      <c r="HY10" s="34">
        <v>102.8</v>
      </c>
      <c r="HZ10" s="34">
        <v>103</v>
      </c>
      <c r="IA10" s="34">
        <v>103</v>
      </c>
      <c r="IB10" s="34">
        <v>102.5</v>
      </c>
      <c r="IC10" s="34">
        <v>102.7</v>
      </c>
      <c r="ID10" s="34">
        <v>102.3</v>
      </c>
      <c r="IE10" s="34">
        <v>102.1</v>
      </c>
      <c r="IF10" s="34">
        <v>102.3</v>
      </c>
      <c r="IG10" s="34">
        <v>102.7</v>
      </c>
      <c r="IH10" s="34">
        <v>103.6</v>
      </c>
      <c r="II10" s="34">
        <v>104.3</v>
      </c>
      <c r="IJ10" s="34">
        <v>105.1</v>
      </c>
      <c r="IK10" s="34">
        <v>105.8</v>
      </c>
      <c r="IL10" s="34">
        <v>105.8</v>
      </c>
      <c r="IM10" s="34">
        <v>105.4</v>
      </c>
      <c r="IN10" s="34">
        <v>106.1</v>
      </c>
      <c r="IO10" s="34">
        <v>107.4</v>
      </c>
      <c r="IP10" s="34">
        <v>109.1</v>
      </c>
      <c r="IQ10" s="34">
        <v>109.5</v>
      </c>
      <c r="IR10" s="34">
        <v>110</v>
      </c>
      <c r="IS10" s="34">
        <v>110.3</v>
      </c>
      <c r="IT10" s="34">
        <v>110.8</v>
      </c>
      <c r="IU10" s="34">
        <v>111.5</v>
      </c>
      <c r="IV10" s="34">
        <v>109.6</v>
      </c>
    </row>
    <row r="11" spans="1:256" x14ac:dyDescent="0.15">
      <c r="A11" s="39">
        <v>43</v>
      </c>
      <c r="B11" s="40" t="s">
        <v>463</v>
      </c>
      <c r="C11" s="40" t="s">
        <v>464</v>
      </c>
      <c r="D11" s="40" t="s">
        <v>465</v>
      </c>
      <c r="E11" s="41">
        <v>72.400000000000006</v>
      </c>
      <c r="F11" s="42">
        <v>69.099999999999994</v>
      </c>
      <c r="G11" s="42">
        <v>69.099999999999994</v>
      </c>
      <c r="H11" s="42">
        <v>69.099999999999994</v>
      </c>
      <c r="I11" s="42">
        <v>69</v>
      </c>
      <c r="J11" s="42">
        <v>69</v>
      </c>
      <c r="K11" s="42">
        <v>69.2</v>
      </c>
      <c r="L11" s="42">
        <v>69.099999999999994</v>
      </c>
      <c r="M11" s="42">
        <v>69.099999999999994</v>
      </c>
      <c r="N11" s="42">
        <v>69.2</v>
      </c>
      <c r="O11" s="42">
        <v>69.2</v>
      </c>
      <c r="P11" s="42">
        <v>69.099999999999994</v>
      </c>
      <c r="Q11" s="42">
        <v>69.400000000000006</v>
      </c>
      <c r="R11" s="42">
        <v>69.400000000000006</v>
      </c>
      <c r="S11" s="42">
        <v>69.5</v>
      </c>
      <c r="T11" s="42">
        <v>69.8</v>
      </c>
      <c r="U11" s="42">
        <v>69.8</v>
      </c>
      <c r="V11" s="42">
        <v>69.8</v>
      </c>
      <c r="W11" s="42">
        <v>70.400000000000006</v>
      </c>
      <c r="X11" s="42">
        <v>70.5</v>
      </c>
      <c r="Y11" s="42">
        <v>70.5</v>
      </c>
      <c r="Z11" s="42">
        <v>70.7</v>
      </c>
      <c r="AA11" s="42">
        <v>70.7</v>
      </c>
      <c r="AB11" s="42">
        <v>70.8</v>
      </c>
      <c r="AC11" s="42">
        <v>71.2</v>
      </c>
      <c r="AD11" s="42">
        <v>71.3</v>
      </c>
      <c r="AE11" s="42">
        <v>71.400000000000006</v>
      </c>
      <c r="AF11" s="42">
        <v>72.3</v>
      </c>
      <c r="AG11" s="42">
        <v>72.3</v>
      </c>
      <c r="AH11" s="42">
        <v>72.400000000000006</v>
      </c>
      <c r="AI11" s="42">
        <v>72.7</v>
      </c>
      <c r="AJ11" s="42">
        <v>72.8</v>
      </c>
      <c r="AK11" s="42">
        <v>72.900000000000006</v>
      </c>
      <c r="AL11" s="42">
        <v>73.8</v>
      </c>
      <c r="AM11" s="42">
        <v>73.8</v>
      </c>
      <c r="AN11" s="42">
        <v>73.7</v>
      </c>
      <c r="AO11" s="42">
        <v>74.2</v>
      </c>
      <c r="AP11" s="42">
        <v>74.2</v>
      </c>
      <c r="AQ11" s="42">
        <v>74.2</v>
      </c>
      <c r="AR11" s="42">
        <v>74.400000000000006</v>
      </c>
      <c r="AS11" s="42">
        <v>74.400000000000006</v>
      </c>
      <c r="AT11" s="42">
        <v>74.400000000000006</v>
      </c>
      <c r="AU11" s="42">
        <v>75</v>
      </c>
      <c r="AV11" s="42">
        <v>75</v>
      </c>
      <c r="AW11" s="42">
        <v>75</v>
      </c>
      <c r="AX11" s="42">
        <v>75.400000000000006</v>
      </c>
      <c r="AY11" s="42">
        <v>75.3</v>
      </c>
      <c r="AZ11" s="42">
        <v>75.3</v>
      </c>
      <c r="BA11" s="42">
        <v>75.900000000000006</v>
      </c>
      <c r="BB11" s="42">
        <v>75.8</v>
      </c>
      <c r="BC11" s="42">
        <v>76</v>
      </c>
      <c r="BD11" s="42">
        <v>76.8</v>
      </c>
      <c r="BE11" s="42">
        <v>76.8</v>
      </c>
      <c r="BF11" s="42">
        <v>76.8</v>
      </c>
      <c r="BG11" s="42">
        <v>77.3</v>
      </c>
      <c r="BH11" s="42">
        <v>77.400000000000006</v>
      </c>
      <c r="BI11" s="42">
        <v>77.400000000000006</v>
      </c>
      <c r="BJ11" s="42">
        <v>77.900000000000006</v>
      </c>
      <c r="BK11" s="42">
        <v>77.900000000000006</v>
      </c>
      <c r="BL11" s="42">
        <v>77.900000000000006</v>
      </c>
      <c r="BM11" s="42">
        <v>78.3</v>
      </c>
      <c r="BN11" s="42">
        <v>78.400000000000006</v>
      </c>
      <c r="BO11" s="42">
        <v>78.400000000000006</v>
      </c>
      <c r="BP11" s="42">
        <v>78.7</v>
      </c>
      <c r="BQ11" s="42">
        <v>78.7</v>
      </c>
      <c r="BR11" s="42">
        <v>78.7</v>
      </c>
      <c r="BS11" s="42">
        <v>79.099999999999994</v>
      </c>
      <c r="BT11" s="42">
        <v>79.099999999999994</v>
      </c>
      <c r="BU11" s="42">
        <v>79.099999999999994</v>
      </c>
      <c r="BV11" s="42">
        <v>79.099999999999994</v>
      </c>
      <c r="BW11" s="42">
        <v>79.099999999999994</v>
      </c>
      <c r="BX11" s="42">
        <v>79.2</v>
      </c>
      <c r="BY11" s="42">
        <v>80.8</v>
      </c>
      <c r="BZ11" s="42">
        <v>80.900000000000006</v>
      </c>
      <c r="CA11" s="42">
        <v>81.2</v>
      </c>
      <c r="CB11" s="42">
        <v>81.7</v>
      </c>
      <c r="CC11" s="42">
        <v>81.8</v>
      </c>
      <c r="CD11" s="42">
        <v>81.8</v>
      </c>
      <c r="CE11" s="42">
        <v>82.3</v>
      </c>
      <c r="CF11" s="42">
        <v>82.4</v>
      </c>
      <c r="CG11" s="42">
        <v>82.4</v>
      </c>
      <c r="CH11" s="42">
        <v>82.7</v>
      </c>
      <c r="CI11" s="42">
        <v>82.7</v>
      </c>
      <c r="CJ11" s="42">
        <v>82.6</v>
      </c>
      <c r="CK11" s="42">
        <v>83.3</v>
      </c>
      <c r="CL11" s="42">
        <v>83.4</v>
      </c>
      <c r="CM11" s="42">
        <v>83.5</v>
      </c>
      <c r="CN11" s="42">
        <v>84.1</v>
      </c>
      <c r="CO11" s="42">
        <v>83.9</v>
      </c>
      <c r="CP11" s="42">
        <v>84</v>
      </c>
      <c r="CQ11" s="42">
        <v>84.4</v>
      </c>
      <c r="CR11" s="42">
        <v>84.5</v>
      </c>
      <c r="CS11" s="42">
        <v>84.6</v>
      </c>
      <c r="CT11" s="42">
        <v>85</v>
      </c>
      <c r="CU11" s="42">
        <v>84.9</v>
      </c>
      <c r="CV11" s="42">
        <v>84.8</v>
      </c>
      <c r="CW11" s="42">
        <v>85.6</v>
      </c>
      <c r="CX11" s="42">
        <v>85.7</v>
      </c>
      <c r="CY11" s="42">
        <v>85.8</v>
      </c>
      <c r="CZ11" s="42">
        <v>86.2</v>
      </c>
      <c r="DA11" s="42">
        <v>86.4</v>
      </c>
      <c r="DB11" s="42">
        <v>86.4</v>
      </c>
      <c r="DC11" s="42">
        <v>86.8</v>
      </c>
      <c r="DD11" s="42">
        <v>87</v>
      </c>
      <c r="DE11" s="42">
        <v>86.9</v>
      </c>
      <c r="DF11" s="42">
        <v>87.2</v>
      </c>
      <c r="DG11" s="42">
        <v>87.2</v>
      </c>
      <c r="DH11" s="42">
        <v>87.1</v>
      </c>
      <c r="DI11" s="42">
        <v>88.1</v>
      </c>
      <c r="DJ11" s="42">
        <v>88.2</v>
      </c>
      <c r="DK11" s="42">
        <v>88.2</v>
      </c>
      <c r="DL11" s="42">
        <v>88.3</v>
      </c>
      <c r="DM11" s="42">
        <v>88.3</v>
      </c>
      <c r="DN11" s="42">
        <v>88.4</v>
      </c>
      <c r="DO11" s="42">
        <v>89.1</v>
      </c>
      <c r="DP11" s="42">
        <v>91.1</v>
      </c>
      <c r="DQ11" s="42">
        <v>91</v>
      </c>
      <c r="DR11" s="42">
        <v>91.4</v>
      </c>
      <c r="DS11" s="42">
        <v>91.4</v>
      </c>
      <c r="DT11" s="42">
        <v>91.3</v>
      </c>
      <c r="DU11" s="42">
        <v>91.9</v>
      </c>
      <c r="DV11" s="42">
        <v>92.1</v>
      </c>
      <c r="DW11" s="42">
        <v>92.5</v>
      </c>
      <c r="DX11" s="42">
        <v>93.2</v>
      </c>
      <c r="DY11" s="42">
        <v>93.6</v>
      </c>
      <c r="DZ11" s="42">
        <v>94.1</v>
      </c>
      <c r="EA11" s="42">
        <v>94.9</v>
      </c>
      <c r="EB11" s="42">
        <v>94.8</v>
      </c>
      <c r="EC11" s="42">
        <v>94.5</v>
      </c>
      <c r="ED11" s="42">
        <v>93.6</v>
      </c>
      <c r="EE11" s="42">
        <v>93</v>
      </c>
      <c r="EF11" s="42">
        <v>92.5</v>
      </c>
      <c r="EG11" s="42">
        <v>92.9</v>
      </c>
      <c r="EH11" s="42">
        <v>92.8</v>
      </c>
      <c r="EI11" s="42">
        <v>92.4</v>
      </c>
      <c r="EJ11" s="42">
        <v>93.1</v>
      </c>
      <c r="EK11" s="42">
        <v>93.3</v>
      </c>
      <c r="EL11" s="42">
        <v>93.3</v>
      </c>
      <c r="EM11" s="42">
        <v>93.1</v>
      </c>
      <c r="EN11" s="42">
        <v>93.4</v>
      </c>
      <c r="EO11" s="42">
        <v>93.3</v>
      </c>
      <c r="EP11" s="42">
        <v>94</v>
      </c>
      <c r="EQ11" s="42">
        <v>93.9</v>
      </c>
      <c r="ER11" s="42">
        <v>93.8</v>
      </c>
      <c r="ES11" s="42">
        <v>94.3</v>
      </c>
      <c r="ET11" s="42">
        <v>94.4</v>
      </c>
      <c r="EU11" s="42">
        <v>94.5</v>
      </c>
      <c r="EV11" s="42">
        <v>95.6</v>
      </c>
      <c r="EW11" s="42">
        <v>95.8</v>
      </c>
      <c r="EX11" s="42">
        <v>95.8</v>
      </c>
      <c r="EY11" s="42">
        <v>96.2</v>
      </c>
      <c r="EZ11" s="42">
        <v>96.4</v>
      </c>
      <c r="FA11" s="42">
        <v>96.4</v>
      </c>
      <c r="FB11" s="42">
        <v>96.4</v>
      </c>
      <c r="FC11" s="42">
        <v>96.4</v>
      </c>
      <c r="FD11" s="42">
        <v>96.5</v>
      </c>
      <c r="FE11" s="42">
        <v>97.7</v>
      </c>
      <c r="FF11" s="42">
        <v>98.1</v>
      </c>
      <c r="FG11" s="42">
        <v>98.3</v>
      </c>
      <c r="FH11" s="42">
        <v>98.9</v>
      </c>
      <c r="FI11" s="42">
        <v>98.7</v>
      </c>
      <c r="FJ11" s="42">
        <v>98.6</v>
      </c>
      <c r="FK11" s="42">
        <v>99</v>
      </c>
      <c r="FL11" s="42">
        <v>99.1</v>
      </c>
      <c r="FM11" s="42">
        <v>99</v>
      </c>
      <c r="FN11" s="42">
        <v>99.7</v>
      </c>
      <c r="FO11" s="42">
        <v>99.6</v>
      </c>
      <c r="FP11" s="42">
        <v>99.6</v>
      </c>
      <c r="FQ11" s="42">
        <v>99.9</v>
      </c>
      <c r="FR11" s="42">
        <v>100</v>
      </c>
      <c r="FS11" s="42">
        <v>100.2</v>
      </c>
      <c r="FT11" s="42">
        <v>100.8</v>
      </c>
      <c r="FU11" s="42">
        <v>100.6</v>
      </c>
      <c r="FV11" s="42">
        <v>100.4</v>
      </c>
      <c r="FW11" s="42">
        <v>100.7</v>
      </c>
      <c r="FX11" s="42">
        <v>101</v>
      </c>
      <c r="FY11" s="42">
        <v>100.7</v>
      </c>
      <c r="FZ11" s="42">
        <v>100.9</v>
      </c>
      <c r="GA11" s="42">
        <v>100.6</v>
      </c>
      <c r="GB11" s="42">
        <v>100.5</v>
      </c>
      <c r="GC11" s="42">
        <v>99.8</v>
      </c>
      <c r="GD11" s="42">
        <v>99.8</v>
      </c>
      <c r="GE11" s="42">
        <v>99.7</v>
      </c>
      <c r="GF11" s="42">
        <v>99.9</v>
      </c>
      <c r="GG11" s="42">
        <v>99.9</v>
      </c>
      <c r="GH11" s="42">
        <v>99.8</v>
      </c>
      <c r="GI11" s="42">
        <v>100.5</v>
      </c>
      <c r="GJ11" s="42">
        <v>100.5</v>
      </c>
      <c r="GK11" s="42">
        <v>100.5</v>
      </c>
      <c r="GL11" s="42">
        <v>100.6</v>
      </c>
      <c r="GM11" s="42">
        <v>100.6</v>
      </c>
      <c r="GN11" s="42">
        <v>100.7</v>
      </c>
      <c r="GO11" s="42">
        <v>100.5</v>
      </c>
      <c r="GP11" s="42">
        <v>100.4</v>
      </c>
      <c r="GQ11" s="42">
        <v>100.3</v>
      </c>
      <c r="GR11" s="42">
        <v>100.1</v>
      </c>
      <c r="GS11" s="42">
        <v>100.2</v>
      </c>
      <c r="GT11" s="42">
        <v>100.1</v>
      </c>
      <c r="GU11" s="42">
        <v>100.5</v>
      </c>
      <c r="GV11" s="42">
        <v>100.5</v>
      </c>
      <c r="GW11" s="42">
        <v>100.4</v>
      </c>
      <c r="GX11" s="42">
        <v>100.4</v>
      </c>
      <c r="GY11" s="42">
        <v>100.4</v>
      </c>
      <c r="GZ11" s="42">
        <v>100.2</v>
      </c>
      <c r="HA11" s="42">
        <v>99.9</v>
      </c>
      <c r="HB11" s="42">
        <v>100</v>
      </c>
      <c r="HC11" s="42">
        <v>100.1</v>
      </c>
      <c r="HD11" s="42">
        <v>100</v>
      </c>
      <c r="HE11" s="42">
        <v>100.1</v>
      </c>
      <c r="HF11" s="42">
        <v>100.1</v>
      </c>
      <c r="HG11" s="42">
        <v>100.1</v>
      </c>
      <c r="HH11" s="42">
        <v>100.1</v>
      </c>
      <c r="HI11" s="42">
        <v>99.8</v>
      </c>
      <c r="HJ11" s="42">
        <v>99.8</v>
      </c>
      <c r="HK11" s="42">
        <v>100</v>
      </c>
      <c r="HL11" s="42">
        <v>99.9</v>
      </c>
      <c r="HM11" s="34">
        <v>99.9</v>
      </c>
      <c r="HN11" s="34">
        <v>99.9</v>
      </c>
      <c r="HO11" s="34">
        <v>100.2</v>
      </c>
      <c r="HP11" s="34">
        <v>100.1</v>
      </c>
      <c r="HQ11" s="34">
        <v>100.2</v>
      </c>
      <c r="HR11" s="34">
        <v>100.6</v>
      </c>
      <c r="HS11" s="34">
        <v>100.7</v>
      </c>
      <c r="HT11" s="34">
        <v>100.9</v>
      </c>
      <c r="HU11" s="34">
        <v>101</v>
      </c>
      <c r="HV11" s="34">
        <v>101.1</v>
      </c>
      <c r="HW11" s="34">
        <v>101.1</v>
      </c>
      <c r="HX11" s="34">
        <v>101.3</v>
      </c>
      <c r="HY11" s="34">
        <v>101.9</v>
      </c>
      <c r="HZ11" s="34">
        <v>102.2</v>
      </c>
      <c r="IA11" s="34">
        <v>102.5</v>
      </c>
      <c r="IB11" s="34">
        <v>102.7</v>
      </c>
      <c r="IC11" s="34">
        <v>102.6</v>
      </c>
      <c r="ID11" s="34">
        <v>102.6</v>
      </c>
      <c r="IE11" s="34">
        <v>102.7</v>
      </c>
      <c r="IF11" s="34">
        <v>102.9</v>
      </c>
      <c r="IG11" s="34">
        <v>102.8</v>
      </c>
      <c r="IH11" s="34">
        <v>103.4</v>
      </c>
      <c r="II11" s="34">
        <v>103.8</v>
      </c>
      <c r="IJ11" s="34">
        <v>104.3</v>
      </c>
      <c r="IK11" s="34">
        <v>104.6</v>
      </c>
      <c r="IL11" s="34">
        <v>104.6</v>
      </c>
      <c r="IM11" s="34">
        <v>104.5</v>
      </c>
      <c r="IN11" s="34">
        <v>104.9</v>
      </c>
      <c r="IO11" s="34">
        <v>105.3</v>
      </c>
      <c r="IP11" s="34">
        <v>105.6</v>
      </c>
      <c r="IQ11" s="34">
        <v>105.9</v>
      </c>
      <c r="IR11" s="34">
        <v>106.1</v>
      </c>
      <c r="IS11" s="34">
        <v>106.2</v>
      </c>
      <c r="IT11" s="34">
        <v>106.3</v>
      </c>
      <c r="IU11" s="34">
        <v>106.1</v>
      </c>
      <c r="IV11" s="34">
        <v>105.9</v>
      </c>
    </row>
    <row r="12" spans="1:256" x14ac:dyDescent="0.15">
      <c r="A12" s="39" t="s">
        <v>466</v>
      </c>
      <c r="B12" s="40" t="s">
        <v>467</v>
      </c>
      <c r="C12" s="40" t="s">
        <v>468</v>
      </c>
      <c r="D12" s="40" t="s">
        <v>469</v>
      </c>
      <c r="E12" s="41">
        <v>72.400000000000006</v>
      </c>
      <c r="F12" s="42">
        <v>68.599999999999994</v>
      </c>
      <c r="G12" s="42">
        <v>68.599999999999994</v>
      </c>
      <c r="H12" s="42">
        <v>68.599999999999994</v>
      </c>
      <c r="I12" s="42">
        <v>68.599999999999994</v>
      </c>
      <c r="J12" s="42">
        <v>68.599999999999994</v>
      </c>
      <c r="K12" s="42">
        <v>68.8</v>
      </c>
      <c r="L12" s="42">
        <v>68.8</v>
      </c>
      <c r="M12" s="42">
        <v>68.7</v>
      </c>
      <c r="N12" s="42">
        <v>68.8</v>
      </c>
      <c r="O12" s="42">
        <v>68.8</v>
      </c>
      <c r="P12" s="42">
        <v>68.8</v>
      </c>
      <c r="Q12" s="42">
        <v>69.099999999999994</v>
      </c>
      <c r="R12" s="42">
        <v>69.099999999999994</v>
      </c>
      <c r="S12" s="42">
        <v>69.099999999999994</v>
      </c>
      <c r="T12" s="42">
        <v>69.400000000000006</v>
      </c>
      <c r="U12" s="42">
        <v>69.400000000000006</v>
      </c>
      <c r="V12" s="42">
        <v>69.400000000000006</v>
      </c>
      <c r="W12" s="42">
        <v>70</v>
      </c>
      <c r="X12" s="42">
        <v>70.099999999999994</v>
      </c>
      <c r="Y12" s="42">
        <v>70.099999999999994</v>
      </c>
      <c r="Z12" s="42">
        <v>70.3</v>
      </c>
      <c r="AA12" s="42">
        <v>70.3</v>
      </c>
      <c r="AB12" s="42">
        <v>70.3</v>
      </c>
      <c r="AC12" s="42">
        <v>70.8</v>
      </c>
      <c r="AD12" s="42">
        <v>70.8</v>
      </c>
      <c r="AE12" s="42">
        <v>70.900000000000006</v>
      </c>
      <c r="AF12" s="42">
        <v>71.8</v>
      </c>
      <c r="AG12" s="42">
        <v>71.900000000000006</v>
      </c>
      <c r="AH12" s="42">
        <v>71.900000000000006</v>
      </c>
      <c r="AI12" s="42">
        <v>72.3</v>
      </c>
      <c r="AJ12" s="42">
        <v>72.3</v>
      </c>
      <c r="AK12" s="42">
        <v>72.400000000000006</v>
      </c>
      <c r="AL12" s="42">
        <v>73.3</v>
      </c>
      <c r="AM12" s="42">
        <v>73.3</v>
      </c>
      <c r="AN12" s="42">
        <v>73.3</v>
      </c>
      <c r="AO12" s="42">
        <v>73.7</v>
      </c>
      <c r="AP12" s="42">
        <v>73.8</v>
      </c>
      <c r="AQ12" s="42">
        <v>73.8</v>
      </c>
      <c r="AR12" s="42">
        <v>74</v>
      </c>
      <c r="AS12" s="42">
        <v>74</v>
      </c>
      <c r="AT12" s="42">
        <v>73.900000000000006</v>
      </c>
      <c r="AU12" s="42">
        <v>74.599999999999994</v>
      </c>
      <c r="AV12" s="42">
        <v>74.599999999999994</v>
      </c>
      <c r="AW12" s="42">
        <v>74.599999999999994</v>
      </c>
      <c r="AX12" s="42">
        <v>75</v>
      </c>
      <c r="AY12" s="42">
        <v>75</v>
      </c>
      <c r="AZ12" s="42">
        <v>75</v>
      </c>
      <c r="BA12" s="42">
        <v>75.599999999999994</v>
      </c>
      <c r="BB12" s="42">
        <v>75.5</v>
      </c>
      <c r="BC12" s="42">
        <v>75.599999999999994</v>
      </c>
      <c r="BD12" s="42">
        <v>76.5</v>
      </c>
      <c r="BE12" s="42">
        <v>76.5</v>
      </c>
      <c r="BF12" s="42">
        <v>76.5</v>
      </c>
      <c r="BG12" s="42">
        <v>77</v>
      </c>
      <c r="BH12" s="42">
        <v>77.099999999999994</v>
      </c>
      <c r="BI12" s="42">
        <v>77</v>
      </c>
      <c r="BJ12" s="42">
        <v>77.599999999999994</v>
      </c>
      <c r="BK12" s="42">
        <v>77.599999999999994</v>
      </c>
      <c r="BL12" s="42">
        <v>77.599999999999994</v>
      </c>
      <c r="BM12" s="42">
        <v>78</v>
      </c>
      <c r="BN12" s="42">
        <v>78.099999999999994</v>
      </c>
      <c r="BO12" s="42">
        <v>78.099999999999994</v>
      </c>
      <c r="BP12" s="42">
        <v>78.400000000000006</v>
      </c>
      <c r="BQ12" s="42">
        <v>78.400000000000006</v>
      </c>
      <c r="BR12" s="42">
        <v>78.5</v>
      </c>
      <c r="BS12" s="42">
        <v>78.900000000000006</v>
      </c>
      <c r="BT12" s="42">
        <v>78.900000000000006</v>
      </c>
      <c r="BU12" s="42">
        <v>78.900000000000006</v>
      </c>
      <c r="BV12" s="42">
        <v>78.900000000000006</v>
      </c>
      <c r="BW12" s="42">
        <v>78.900000000000006</v>
      </c>
      <c r="BX12" s="42">
        <v>79</v>
      </c>
      <c r="BY12" s="42">
        <v>80.599999999999994</v>
      </c>
      <c r="BZ12" s="42">
        <v>80.8</v>
      </c>
      <c r="CA12" s="42">
        <v>81</v>
      </c>
      <c r="CB12" s="42">
        <v>81.5</v>
      </c>
      <c r="CC12" s="42">
        <v>81.599999999999994</v>
      </c>
      <c r="CD12" s="42">
        <v>81.599999999999994</v>
      </c>
      <c r="CE12" s="42">
        <v>82.1</v>
      </c>
      <c r="CF12" s="42">
        <v>82.2</v>
      </c>
      <c r="CG12" s="42">
        <v>82.2</v>
      </c>
      <c r="CH12" s="42">
        <v>82.4</v>
      </c>
      <c r="CI12" s="42">
        <v>82.4</v>
      </c>
      <c r="CJ12" s="42">
        <v>82.3</v>
      </c>
      <c r="CK12" s="42">
        <v>83</v>
      </c>
      <c r="CL12" s="42">
        <v>83.1</v>
      </c>
      <c r="CM12" s="42">
        <v>83.2</v>
      </c>
      <c r="CN12" s="42">
        <v>83.7</v>
      </c>
      <c r="CO12" s="42">
        <v>83.6</v>
      </c>
      <c r="CP12" s="42">
        <v>83.6</v>
      </c>
      <c r="CQ12" s="42">
        <v>84</v>
      </c>
      <c r="CR12" s="42">
        <v>84.1</v>
      </c>
      <c r="CS12" s="42">
        <v>84.2</v>
      </c>
      <c r="CT12" s="42">
        <v>84.5</v>
      </c>
      <c r="CU12" s="42">
        <v>84.5</v>
      </c>
      <c r="CV12" s="42">
        <v>84.5</v>
      </c>
      <c r="CW12" s="42">
        <v>85.2</v>
      </c>
      <c r="CX12" s="42">
        <v>85.3</v>
      </c>
      <c r="CY12" s="42">
        <v>85.3</v>
      </c>
      <c r="CZ12" s="42">
        <v>85.8</v>
      </c>
      <c r="DA12" s="42">
        <v>85.9</v>
      </c>
      <c r="DB12" s="42">
        <v>86</v>
      </c>
      <c r="DC12" s="42">
        <v>86.4</v>
      </c>
      <c r="DD12" s="42">
        <v>86.5</v>
      </c>
      <c r="DE12" s="42">
        <v>86.5</v>
      </c>
      <c r="DF12" s="42">
        <v>86.8</v>
      </c>
      <c r="DG12" s="42">
        <v>86.8</v>
      </c>
      <c r="DH12" s="42">
        <v>86.7</v>
      </c>
      <c r="DI12" s="42">
        <v>87.8</v>
      </c>
      <c r="DJ12" s="42">
        <v>87.9</v>
      </c>
      <c r="DK12" s="42">
        <v>87.9</v>
      </c>
      <c r="DL12" s="42">
        <v>87.9</v>
      </c>
      <c r="DM12" s="42">
        <v>87.9</v>
      </c>
      <c r="DN12" s="42">
        <v>88</v>
      </c>
      <c r="DO12" s="42">
        <v>88.7</v>
      </c>
      <c r="DP12" s="42">
        <v>91</v>
      </c>
      <c r="DQ12" s="42">
        <v>90.9</v>
      </c>
      <c r="DR12" s="42">
        <v>91.3</v>
      </c>
      <c r="DS12" s="42">
        <v>91.3</v>
      </c>
      <c r="DT12" s="42">
        <v>91.1</v>
      </c>
      <c r="DU12" s="42">
        <v>91.7</v>
      </c>
      <c r="DV12" s="42">
        <v>91.9</v>
      </c>
      <c r="DW12" s="42">
        <v>92.1</v>
      </c>
      <c r="DX12" s="42">
        <v>92.8</v>
      </c>
      <c r="DY12" s="42">
        <v>93.2</v>
      </c>
      <c r="DZ12" s="42">
        <v>93.6</v>
      </c>
      <c r="EA12" s="42">
        <v>94.4</v>
      </c>
      <c r="EB12" s="42">
        <v>94.3</v>
      </c>
      <c r="EC12" s="42">
        <v>94.1</v>
      </c>
      <c r="ED12" s="42">
        <v>93.4</v>
      </c>
      <c r="EE12" s="42">
        <v>92.9</v>
      </c>
      <c r="EF12" s="42">
        <v>92.4</v>
      </c>
      <c r="EG12" s="42">
        <v>92.9</v>
      </c>
      <c r="EH12" s="42">
        <v>92.8</v>
      </c>
      <c r="EI12" s="42">
        <v>92.4</v>
      </c>
      <c r="EJ12" s="42">
        <v>93.1</v>
      </c>
      <c r="EK12" s="42">
        <v>93.3</v>
      </c>
      <c r="EL12" s="42">
        <v>93.2</v>
      </c>
      <c r="EM12" s="42">
        <v>93.1</v>
      </c>
      <c r="EN12" s="42">
        <v>93.3</v>
      </c>
      <c r="EO12" s="42">
        <v>93.3</v>
      </c>
      <c r="EP12" s="42">
        <v>94</v>
      </c>
      <c r="EQ12" s="42">
        <v>93.9</v>
      </c>
      <c r="ER12" s="42">
        <v>93.9</v>
      </c>
      <c r="ES12" s="42">
        <v>94.3</v>
      </c>
      <c r="ET12" s="42">
        <v>94.4</v>
      </c>
      <c r="EU12" s="42">
        <v>94.5</v>
      </c>
      <c r="EV12" s="42">
        <v>95.6</v>
      </c>
      <c r="EW12" s="42">
        <v>95.8</v>
      </c>
      <c r="EX12" s="42">
        <v>95.8</v>
      </c>
      <c r="EY12" s="42">
        <v>96.3</v>
      </c>
      <c r="EZ12" s="42">
        <v>96.5</v>
      </c>
      <c r="FA12" s="42">
        <v>96.5</v>
      </c>
      <c r="FB12" s="42">
        <v>96.5</v>
      </c>
      <c r="FC12" s="42">
        <v>96.5</v>
      </c>
      <c r="FD12" s="42">
        <v>96.6</v>
      </c>
      <c r="FE12" s="42">
        <v>97.7</v>
      </c>
      <c r="FF12" s="42">
        <v>98</v>
      </c>
      <c r="FG12" s="42">
        <v>98.2</v>
      </c>
      <c r="FH12" s="42">
        <v>98.9</v>
      </c>
      <c r="FI12" s="42">
        <v>98.7</v>
      </c>
      <c r="FJ12" s="42">
        <v>98.6</v>
      </c>
      <c r="FK12" s="42">
        <v>99</v>
      </c>
      <c r="FL12" s="42">
        <v>99.1</v>
      </c>
      <c r="FM12" s="42">
        <v>98.9</v>
      </c>
      <c r="FN12" s="42">
        <v>99.7</v>
      </c>
      <c r="FO12" s="42">
        <v>99.6</v>
      </c>
      <c r="FP12" s="42">
        <v>99.6</v>
      </c>
      <c r="FQ12" s="42">
        <v>99.8</v>
      </c>
      <c r="FR12" s="42">
        <v>99.9</v>
      </c>
      <c r="FS12" s="42">
        <v>100</v>
      </c>
      <c r="FT12" s="42">
        <v>100.6</v>
      </c>
      <c r="FU12" s="42">
        <v>100.5</v>
      </c>
      <c r="FV12" s="42">
        <v>100.4</v>
      </c>
      <c r="FW12" s="42">
        <v>100.6</v>
      </c>
      <c r="FX12" s="42">
        <v>100.9</v>
      </c>
      <c r="FY12" s="42">
        <v>100.5</v>
      </c>
      <c r="FZ12" s="42">
        <v>100.8</v>
      </c>
      <c r="GA12" s="42">
        <v>100.5</v>
      </c>
      <c r="GB12" s="42">
        <v>100.5</v>
      </c>
      <c r="GC12" s="42">
        <v>99.7</v>
      </c>
      <c r="GD12" s="42">
        <v>99.6</v>
      </c>
      <c r="GE12" s="42">
        <v>99.5</v>
      </c>
      <c r="GF12" s="42">
        <v>99.7</v>
      </c>
      <c r="GG12" s="42">
        <v>99.8</v>
      </c>
      <c r="GH12" s="42">
        <v>99.6</v>
      </c>
      <c r="GI12" s="42">
        <v>100.4</v>
      </c>
      <c r="GJ12" s="42">
        <v>100.4</v>
      </c>
      <c r="GK12" s="42">
        <v>100.3</v>
      </c>
      <c r="GL12" s="42">
        <v>100.4</v>
      </c>
      <c r="GM12" s="42">
        <v>100.5</v>
      </c>
      <c r="GN12" s="42">
        <v>100.6</v>
      </c>
      <c r="GO12" s="42">
        <v>100.3</v>
      </c>
      <c r="GP12" s="42">
        <v>100.2</v>
      </c>
      <c r="GQ12" s="42">
        <v>100.2</v>
      </c>
      <c r="GR12" s="42">
        <v>99.9</v>
      </c>
      <c r="GS12" s="42">
        <v>100</v>
      </c>
      <c r="GT12" s="42">
        <v>99.9</v>
      </c>
      <c r="GU12" s="42">
        <v>100.4</v>
      </c>
      <c r="GV12" s="42">
        <v>100.4</v>
      </c>
      <c r="GW12" s="42">
        <v>100.3</v>
      </c>
      <c r="GX12" s="42">
        <v>100.4</v>
      </c>
      <c r="GY12" s="42">
        <v>100.3</v>
      </c>
      <c r="GZ12" s="42">
        <v>100.2</v>
      </c>
      <c r="HA12" s="42">
        <v>99.9</v>
      </c>
      <c r="HB12" s="42">
        <v>100</v>
      </c>
      <c r="HC12" s="42">
        <v>100</v>
      </c>
      <c r="HD12" s="42">
        <v>100</v>
      </c>
      <c r="HE12" s="42">
        <v>100.1</v>
      </c>
      <c r="HF12" s="42">
        <v>100</v>
      </c>
      <c r="HG12" s="42">
        <v>100.1</v>
      </c>
      <c r="HH12" s="42">
        <v>100.1</v>
      </c>
      <c r="HI12" s="42">
        <v>99.8</v>
      </c>
      <c r="HJ12" s="42">
        <v>99.8</v>
      </c>
      <c r="HK12" s="42">
        <v>100</v>
      </c>
      <c r="HL12" s="42">
        <v>100.1</v>
      </c>
      <c r="HM12" s="34">
        <v>100</v>
      </c>
      <c r="HN12" s="34">
        <v>100</v>
      </c>
      <c r="HO12" s="34">
        <v>100.2</v>
      </c>
      <c r="HP12" s="34">
        <v>100.2</v>
      </c>
      <c r="HQ12" s="34">
        <v>100.3</v>
      </c>
      <c r="HR12" s="34">
        <v>100.6</v>
      </c>
      <c r="HS12" s="34">
        <v>100.8</v>
      </c>
      <c r="HT12" s="34">
        <v>101</v>
      </c>
      <c r="HU12" s="34">
        <v>101.1</v>
      </c>
      <c r="HV12" s="34">
        <v>101.1</v>
      </c>
      <c r="HW12" s="34">
        <v>101.1</v>
      </c>
      <c r="HX12" s="34">
        <v>101.4</v>
      </c>
      <c r="HY12" s="34">
        <v>101.9</v>
      </c>
      <c r="HZ12" s="34">
        <v>102.2</v>
      </c>
      <c r="IA12" s="34">
        <v>102.6</v>
      </c>
      <c r="IB12" s="34">
        <v>102.8</v>
      </c>
      <c r="IC12" s="34">
        <v>102.7</v>
      </c>
      <c r="ID12" s="34">
        <v>102.7</v>
      </c>
      <c r="IE12" s="34">
        <v>102.8</v>
      </c>
      <c r="IF12" s="34">
        <v>103</v>
      </c>
      <c r="IG12" s="34">
        <v>102.9</v>
      </c>
      <c r="IH12" s="34">
        <v>103.6</v>
      </c>
      <c r="II12" s="34">
        <v>103.9</v>
      </c>
      <c r="IJ12" s="34">
        <v>104.4</v>
      </c>
      <c r="IK12" s="34">
        <v>104.6</v>
      </c>
      <c r="IL12" s="34">
        <v>104.6</v>
      </c>
      <c r="IM12" s="34">
        <v>104.5</v>
      </c>
      <c r="IN12" s="34">
        <v>104.9</v>
      </c>
      <c r="IO12" s="34">
        <v>105.3</v>
      </c>
      <c r="IP12" s="34">
        <v>105.6</v>
      </c>
      <c r="IQ12" s="34">
        <v>105.9</v>
      </c>
      <c r="IR12" s="34">
        <v>106.1</v>
      </c>
      <c r="IS12" s="34">
        <v>106.2</v>
      </c>
      <c r="IT12" s="34">
        <v>106.3</v>
      </c>
      <c r="IU12" s="34">
        <v>106.1</v>
      </c>
      <c r="IV12" s="34">
        <v>106.1</v>
      </c>
    </row>
    <row r="13" spans="1:256" x14ac:dyDescent="0.15">
      <c r="A13" s="39" t="s">
        <v>470</v>
      </c>
      <c r="B13" s="40" t="s">
        <v>471</v>
      </c>
      <c r="C13" s="40" t="s">
        <v>472</v>
      </c>
      <c r="D13" s="40" t="s">
        <v>473</v>
      </c>
      <c r="E13" s="41">
        <v>73.099999999999994</v>
      </c>
      <c r="F13" s="42">
        <v>73.099999999999994</v>
      </c>
      <c r="G13" s="42">
        <v>73.099999999999994</v>
      </c>
      <c r="H13" s="42">
        <v>73.099999999999994</v>
      </c>
      <c r="I13" s="42">
        <v>73</v>
      </c>
      <c r="J13" s="42">
        <v>72.900000000000006</v>
      </c>
      <c r="K13" s="42">
        <v>73</v>
      </c>
      <c r="L13" s="42">
        <v>72.900000000000006</v>
      </c>
      <c r="M13" s="42">
        <v>72.900000000000006</v>
      </c>
      <c r="N13" s="42">
        <v>72.8</v>
      </c>
      <c r="O13" s="42">
        <v>72.8</v>
      </c>
      <c r="P13" s="42">
        <v>72.599999999999994</v>
      </c>
      <c r="Q13" s="42">
        <v>72.8</v>
      </c>
      <c r="R13" s="42">
        <v>72.8</v>
      </c>
      <c r="S13" s="42">
        <v>72.8</v>
      </c>
      <c r="T13" s="42">
        <v>73</v>
      </c>
      <c r="U13" s="42">
        <v>73</v>
      </c>
      <c r="V13" s="42">
        <v>73</v>
      </c>
      <c r="W13" s="42">
        <v>73.400000000000006</v>
      </c>
      <c r="X13" s="42">
        <v>73.5</v>
      </c>
      <c r="Y13" s="42">
        <v>73.599999999999994</v>
      </c>
      <c r="Z13" s="42">
        <v>73.7</v>
      </c>
      <c r="AA13" s="42">
        <v>73.8</v>
      </c>
      <c r="AB13" s="42">
        <v>73.900000000000006</v>
      </c>
      <c r="AC13" s="42">
        <v>74.5</v>
      </c>
      <c r="AD13" s="42">
        <v>74.7</v>
      </c>
      <c r="AE13" s="42">
        <v>74.8</v>
      </c>
      <c r="AF13" s="42">
        <v>75.400000000000006</v>
      </c>
      <c r="AG13" s="42">
        <v>75.5</v>
      </c>
      <c r="AH13" s="42">
        <v>75.599999999999994</v>
      </c>
      <c r="AI13" s="42">
        <v>75.900000000000006</v>
      </c>
      <c r="AJ13" s="42">
        <v>76</v>
      </c>
      <c r="AK13" s="42">
        <v>76.099999999999994</v>
      </c>
      <c r="AL13" s="42">
        <v>76.8</v>
      </c>
      <c r="AM13" s="42">
        <v>76.8</v>
      </c>
      <c r="AN13" s="42">
        <v>76.7</v>
      </c>
      <c r="AO13" s="42">
        <v>77.2</v>
      </c>
      <c r="AP13" s="42">
        <v>77.400000000000006</v>
      </c>
      <c r="AQ13" s="42">
        <v>77.400000000000006</v>
      </c>
      <c r="AR13" s="42">
        <v>77.599999999999994</v>
      </c>
      <c r="AS13" s="42">
        <v>77.599999999999994</v>
      </c>
      <c r="AT13" s="42">
        <v>77.599999999999994</v>
      </c>
      <c r="AU13" s="42">
        <v>78</v>
      </c>
      <c r="AV13" s="42">
        <v>78</v>
      </c>
      <c r="AW13" s="42">
        <v>77.900000000000006</v>
      </c>
      <c r="AX13" s="42">
        <v>78</v>
      </c>
      <c r="AY13" s="42">
        <v>78</v>
      </c>
      <c r="AZ13" s="42">
        <v>78</v>
      </c>
      <c r="BA13" s="42">
        <v>78.400000000000006</v>
      </c>
      <c r="BB13" s="42">
        <v>78.400000000000006</v>
      </c>
      <c r="BC13" s="42">
        <v>78.599999999999994</v>
      </c>
      <c r="BD13" s="42">
        <v>79.3</v>
      </c>
      <c r="BE13" s="42">
        <v>79.3</v>
      </c>
      <c r="BF13" s="42">
        <v>79.3</v>
      </c>
      <c r="BG13" s="42">
        <v>79.7</v>
      </c>
      <c r="BH13" s="42">
        <v>79.8</v>
      </c>
      <c r="BI13" s="42">
        <v>79.7</v>
      </c>
      <c r="BJ13" s="42">
        <v>80</v>
      </c>
      <c r="BK13" s="42">
        <v>79.900000000000006</v>
      </c>
      <c r="BL13" s="42">
        <v>80</v>
      </c>
      <c r="BM13" s="42">
        <v>80.400000000000006</v>
      </c>
      <c r="BN13" s="42">
        <v>80.5</v>
      </c>
      <c r="BO13" s="42">
        <v>80.5</v>
      </c>
      <c r="BP13" s="42">
        <v>80.7</v>
      </c>
      <c r="BQ13" s="42">
        <v>80.7</v>
      </c>
      <c r="BR13" s="42">
        <v>80.8</v>
      </c>
      <c r="BS13" s="42">
        <v>81</v>
      </c>
      <c r="BT13" s="42">
        <v>81.2</v>
      </c>
      <c r="BU13" s="42">
        <v>81</v>
      </c>
      <c r="BV13" s="42">
        <v>81</v>
      </c>
      <c r="BW13" s="42">
        <v>81.099999999999994</v>
      </c>
      <c r="BX13" s="42">
        <v>81.099999999999994</v>
      </c>
      <c r="BY13" s="42">
        <v>82.3</v>
      </c>
      <c r="BZ13" s="42">
        <v>82.8</v>
      </c>
      <c r="CA13" s="42">
        <v>83.4</v>
      </c>
      <c r="CB13" s="42">
        <v>84</v>
      </c>
      <c r="CC13" s="42">
        <v>84.3</v>
      </c>
      <c r="CD13" s="42">
        <v>84.3</v>
      </c>
      <c r="CE13" s="42">
        <v>84.6</v>
      </c>
      <c r="CF13" s="42">
        <v>84.9</v>
      </c>
      <c r="CG13" s="42">
        <v>84.8</v>
      </c>
      <c r="CH13" s="42">
        <v>85.1</v>
      </c>
      <c r="CI13" s="42">
        <v>84.9</v>
      </c>
      <c r="CJ13" s="42">
        <v>84.7</v>
      </c>
      <c r="CK13" s="42">
        <v>85.5</v>
      </c>
      <c r="CL13" s="42">
        <v>85.8</v>
      </c>
      <c r="CM13" s="42">
        <v>85.8</v>
      </c>
      <c r="CN13" s="42">
        <v>86.2</v>
      </c>
      <c r="CO13" s="42">
        <v>85.9</v>
      </c>
      <c r="CP13" s="42">
        <v>85.9</v>
      </c>
      <c r="CQ13" s="42">
        <v>86.2</v>
      </c>
      <c r="CR13" s="42">
        <v>86.3</v>
      </c>
      <c r="CS13" s="42">
        <v>86.6</v>
      </c>
      <c r="CT13" s="42">
        <v>86.9</v>
      </c>
      <c r="CU13" s="42">
        <v>86.9</v>
      </c>
      <c r="CV13" s="42">
        <v>86.8</v>
      </c>
      <c r="CW13" s="42">
        <v>87.8</v>
      </c>
      <c r="CX13" s="42">
        <v>88</v>
      </c>
      <c r="CY13" s="42">
        <v>88.2</v>
      </c>
      <c r="CZ13" s="42">
        <v>88.6</v>
      </c>
      <c r="DA13" s="42">
        <v>89</v>
      </c>
      <c r="DB13" s="42">
        <v>89.2</v>
      </c>
      <c r="DC13" s="42">
        <v>89.7</v>
      </c>
      <c r="DD13" s="42">
        <v>90.1</v>
      </c>
      <c r="DE13" s="42">
        <v>90</v>
      </c>
      <c r="DF13" s="42">
        <v>90.3</v>
      </c>
      <c r="DG13" s="42">
        <v>90.4</v>
      </c>
      <c r="DH13" s="42">
        <v>90.1</v>
      </c>
      <c r="DI13" s="42">
        <v>91.2</v>
      </c>
      <c r="DJ13" s="42">
        <v>91.5</v>
      </c>
      <c r="DK13" s="42">
        <v>91.5</v>
      </c>
      <c r="DL13" s="42">
        <v>91.8</v>
      </c>
      <c r="DM13" s="42">
        <v>91.9</v>
      </c>
      <c r="DN13" s="42">
        <v>92</v>
      </c>
      <c r="DO13" s="42">
        <v>92.7</v>
      </c>
      <c r="DP13" s="42">
        <v>92.7</v>
      </c>
      <c r="DQ13" s="42">
        <v>92.5</v>
      </c>
      <c r="DR13" s="42">
        <v>92.7</v>
      </c>
      <c r="DS13" s="42">
        <v>92.6</v>
      </c>
      <c r="DT13" s="42">
        <v>92.5</v>
      </c>
      <c r="DU13" s="42">
        <v>93.3</v>
      </c>
      <c r="DV13" s="42">
        <v>93.6</v>
      </c>
      <c r="DW13" s="42">
        <v>94</v>
      </c>
      <c r="DX13" s="42">
        <v>94.8</v>
      </c>
      <c r="DY13" s="42">
        <v>95.3</v>
      </c>
      <c r="DZ13" s="42">
        <v>95.9</v>
      </c>
      <c r="EA13" s="42">
        <v>97</v>
      </c>
      <c r="EB13" s="42">
        <v>97</v>
      </c>
      <c r="EC13" s="42">
        <v>96.6</v>
      </c>
      <c r="ED13" s="42">
        <v>95.2</v>
      </c>
      <c r="EE13" s="42">
        <v>94.6</v>
      </c>
      <c r="EF13" s="42">
        <v>94.1</v>
      </c>
      <c r="EG13" s="42">
        <v>94.8</v>
      </c>
      <c r="EH13" s="42">
        <v>94.4</v>
      </c>
      <c r="EI13" s="42">
        <v>93.9</v>
      </c>
      <c r="EJ13" s="42">
        <v>94.4</v>
      </c>
      <c r="EK13" s="42">
        <v>94.6</v>
      </c>
      <c r="EL13" s="42">
        <v>94.4</v>
      </c>
      <c r="EM13" s="42">
        <v>94.2</v>
      </c>
      <c r="EN13" s="42">
        <v>94.4</v>
      </c>
      <c r="EO13" s="42">
        <v>94.3</v>
      </c>
      <c r="EP13" s="42">
        <v>94.9</v>
      </c>
      <c r="EQ13" s="42">
        <v>94.7</v>
      </c>
      <c r="ER13" s="42">
        <v>94.5</v>
      </c>
      <c r="ES13" s="42">
        <v>95.1</v>
      </c>
      <c r="ET13" s="42">
        <v>95.2</v>
      </c>
      <c r="EU13" s="42">
        <v>95.4</v>
      </c>
      <c r="EV13" s="42">
        <v>96.6</v>
      </c>
      <c r="EW13" s="42">
        <v>97</v>
      </c>
      <c r="EX13" s="42">
        <v>96.9</v>
      </c>
      <c r="EY13" s="42">
        <v>97.1</v>
      </c>
      <c r="EZ13" s="42">
        <v>97.3</v>
      </c>
      <c r="FA13" s="42">
        <v>97.4</v>
      </c>
      <c r="FB13" s="42">
        <v>97.3</v>
      </c>
      <c r="FC13" s="42">
        <v>97.4</v>
      </c>
      <c r="FD13" s="42">
        <v>97.5</v>
      </c>
      <c r="FE13" s="42">
        <v>98.9</v>
      </c>
      <c r="FF13" s="42">
        <v>99.3</v>
      </c>
      <c r="FG13" s="42">
        <v>99.6</v>
      </c>
      <c r="FH13" s="42">
        <v>100.1</v>
      </c>
      <c r="FI13" s="42">
        <v>99.8</v>
      </c>
      <c r="FJ13" s="42">
        <v>99.7</v>
      </c>
      <c r="FK13" s="42">
        <v>100.1</v>
      </c>
      <c r="FL13" s="42">
        <v>100.4</v>
      </c>
      <c r="FM13" s="42">
        <v>100.1</v>
      </c>
      <c r="FN13" s="42">
        <v>100.8</v>
      </c>
      <c r="FO13" s="42">
        <v>100.6</v>
      </c>
      <c r="FP13" s="42">
        <v>100.5</v>
      </c>
      <c r="FQ13" s="42">
        <v>101</v>
      </c>
      <c r="FR13" s="42">
        <v>101.1</v>
      </c>
      <c r="FS13" s="42">
        <v>101.3</v>
      </c>
      <c r="FT13" s="42">
        <v>101.9</v>
      </c>
      <c r="FU13" s="42">
        <v>101.7</v>
      </c>
      <c r="FV13" s="42">
        <v>101.4</v>
      </c>
      <c r="FW13" s="42">
        <v>101.6</v>
      </c>
      <c r="FX13" s="42">
        <v>101.8</v>
      </c>
      <c r="FY13" s="42">
        <v>101.5</v>
      </c>
      <c r="FZ13" s="42">
        <v>101.8</v>
      </c>
      <c r="GA13" s="42">
        <v>101.4</v>
      </c>
      <c r="GB13" s="42">
        <v>101.3</v>
      </c>
      <c r="GC13" s="42">
        <v>100.8</v>
      </c>
      <c r="GD13" s="42">
        <v>100.7</v>
      </c>
      <c r="GE13" s="42">
        <v>100.5</v>
      </c>
      <c r="GF13" s="42">
        <v>100.7</v>
      </c>
      <c r="GG13" s="42">
        <v>100.7</v>
      </c>
      <c r="GH13" s="42">
        <v>100.3</v>
      </c>
      <c r="GI13" s="42">
        <v>100.9</v>
      </c>
      <c r="GJ13" s="42">
        <v>100.9</v>
      </c>
      <c r="GK13" s="42">
        <v>100.8</v>
      </c>
      <c r="GL13" s="42">
        <v>100.9</v>
      </c>
      <c r="GM13" s="42">
        <v>101</v>
      </c>
      <c r="GN13" s="42">
        <v>101.1</v>
      </c>
      <c r="GO13" s="42">
        <v>100.8</v>
      </c>
      <c r="GP13" s="42">
        <v>100.7</v>
      </c>
      <c r="GQ13" s="42">
        <v>100.6</v>
      </c>
      <c r="GR13" s="42">
        <v>100.4</v>
      </c>
      <c r="GS13" s="42">
        <v>100.5</v>
      </c>
      <c r="GT13" s="42">
        <v>100.4</v>
      </c>
      <c r="GU13" s="42">
        <v>100.8</v>
      </c>
      <c r="GV13" s="42">
        <v>100.8</v>
      </c>
      <c r="GW13" s="42">
        <v>100.7</v>
      </c>
      <c r="GX13" s="42">
        <v>100.7</v>
      </c>
      <c r="GY13" s="42">
        <v>100.5</v>
      </c>
      <c r="GZ13" s="42">
        <v>100.3</v>
      </c>
      <c r="HA13" s="42">
        <v>100</v>
      </c>
      <c r="HB13" s="42">
        <v>100.1</v>
      </c>
      <c r="HC13" s="42">
        <v>100.2</v>
      </c>
      <c r="HD13" s="42">
        <v>100.2</v>
      </c>
      <c r="HE13" s="42">
        <v>100.2</v>
      </c>
      <c r="HF13" s="42">
        <v>100.1</v>
      </c>
      <c r="HG13" s="42">
        <v>100.2</v>
      </c>
      <c r="HH13" s="42">
        <v>100.1</v>
      </c>
      <c r="HI13" s="42">
        <v>99.7</v>
      </c>
      <c r="HJ13" s="42">
        <v>99.6</v>
      </c>
      <c r="HK13" s="42">
        <v>99.8</v>
      </c>
      <c r="HL13" s="42">
        <v>99.6</v>
      </c>
      <c r="HM13" s="34">
        <v>99.4</v>
      </c>
      <c r="HN13" s="34">
        <v>99.3</v>
      </c>
      <c r="HO13" s="34">
        <v>99.5</v>
      </c>
      <c r="HP13" s="34">
        <v>99.4</v>
      </c>
      <c r="HQ13" s="34">
        <v>99.7</v>
      </c>
      <c r="HR13" s="34">
        <v>100.2</v>
      </c>
      <c r="HS13" s="34">
        <v>100.3</v>
      </c>
      <c r="HT13" s="34">
        <v>100.6</v>
      </c>
      <c r="HU13" s="34">
        <v>100.7</v>
      </c>
      <c r="HV13" s="34">
        <v>100.6</v>
      </c>
      <c r="HW13" s="34">
        <v>100.6</v>
      </c>
      <c r="HX13" s="34">
        <v>100.9</v>
      </c>
      <c r="HY13" s="34">
        <v>101.4</v>
      </c>
      <c r="HZ13" s="34">
        <v>101.7</v>
      </c>
      <c r="IA13" s="34">
        <v>102.1</v>
      </c>
      <c r="IB13" s="34">
        <v>102.3</v>
      </c>
      <c r="IC13" s="34">
        <v>102.2</v>
      </c>
      <c r="ID13" s="34">
        <v>102.2</v>
      </c>
      <c r="IE13" s="34">
        <v>102.2</v>
      </c>
      <c r="IF13" s="34">
        <v>102.5</v>
      </c>
      <c r="IG13" s="34">
        <v>102.4</v>
      </c>
      <c r="IH13" s="34">
        <v>103.1</v>
      </c>
      <c r="II13" s="34">
        <v>103.4</v>
      </c>
      <c r="IJ13" s="34">
        <v>103.9</v>
      </c>
      <c r="IK13" s="34">
        <v>104.3</v>
      </c>
      <c r="IL13" s="34">
        <v>104.3</v>
      </c>
      <c r="IM13" s="34">
        <v>104.2</v>
      </c>
      <c r="IN13" s="34">
        <v>104.5</v>
      </c>
      <c r="IO13" s="34">
        <v>104.9</v>
      </c>
      <c r="IP13" s="34">
        <v>105.1</v>
      </c>
      <c r="IQ13" s="34">
        <v>105.3</v>
      </c>
      <c r="IR13" s="34">
        <v>105.6</v>
      </c>
      <c r="IS13" s="34">
        <v>105.7</v>
      </c>
      <c r="IT13" s="34">
        <v>105.8</v>
      </c>
      <c r="IU13" s="34">
        <v>105.6</v>
      </c>
      <c r="IV13" s="34">
        <v>105.5</v>
      </c>
    </row>
    <row r="14" spans="1:256" x14ac:dyDescent="0.15">
      <c r="A14" s="39" t="s">
        <v>474</v>
      </c>
      <c r="B14" s="40" t="s">
        <v>475</v>
      </c>
      <c r="C14" s="40" t="s">
        <v>476</v>
      </c>
      <c r="D14" s="40" t="s">
        <v>477</v>
      </c>
      <c r="E14" s="41">
        <v>72</v>
      </c>
      <c r="F14" s="42">
        <v>65.900000000000006</v>
      </c>
      <c r="G14" s="42">
        <v>65.900000000000006</v>
      </c>
      <c r="H14" s="42">
        <v>65.900000000000006</v>
      </c>
      <c r="I14" s="42">
        <v>65.900000000000006</v>
      </c>
      <c r="J14" s="42">
        <v>65.900000000000006</v>
      </c>
      <c r="K14" s="42">
        <v>66.2</v>
      </c>
      <c r="L14" s="42">
        <v>66.2</v>
      </c>
      <c r="M14" s="42">
        <v>66.2</v>
      </c>
      <c r="N14" s="42">
        <v>66.400000000000006</v>
      </c>
      <c r="O14" s="42">
        <v>66.400000000000006</v>
      </c>
      <c r="P14" s="42">
        <v>66.400000000000006</v>
      </c>
      <c r="Q14" s="42">
        <v>66.7</v>
      </c>
      <c r="R14" s="42">
        <v>66.7</v>
      </c>
      <c r="S14" s="42">
        <v>66.7</v>
      </c>
      <c r="T14" s="42">
        <v>67.099999999999994</v>
      </c>
      <c r="U14" s="42">
        <v>67.099999999999994</v>
      </c>
      <c r="V14" s="42">
        <v>67.099999999999994</v>
      </c>
      <c r="W14" s="42">
        <v>67.900000000000006</v>
      </c>
      <c r="X14" s="42">
        <v>67.900000000000006</v>
      </c>
      <c r="Y14" s="42">
        <v>67.900000000000006</v>
      </c>
      <c r="Z14" s="42">
        <v>68.099999999999994</v>
      </c>
      <c r="AA14" s="42">
        <v>68.099999999999994</v>
      </c>
      <c r="AB14" s="42">
        <v>68.099999999999994</v>
      </c>
      <c r="AC14" s="42">
        <v>68.400000000000006</v>
      </c>
      <c r="AD14" s="42">
        <v>68.400000000000006</v>
      </c>
      <c r="AE14" s="42">
        <v>68.400000000000006</v>
      </c>
      <c r="AF14" s="42">
        <v>69.599999999999994</v>
      </c>
      <c r="AG14" s="42">
        <v>69.599999999999994</v>
      </c>
      <c r="AH14" s="42">
        <v>69.599999999999994</v>
      </c>
      <c r="AI14" s="42">
        <v>70</v>
      </c>
      <c r="AJ14" s="42">
        <v>70</v>
      </c>
      <c r="AK14" s="42">
        <v>70</v>
      </c>
      <c r="AL14" s="42">
        <v>71.099999999999994</v>
      </c>
      <c r="AM14" s="42">
        <v>71.099999999999994</v>
      </c>
      <c r="AN14" s="42">
        <v>71.099999999999994</v>
      </c>
      <c r="AO14" s="42">
        <v>71.599999999999994</v>
      </c>
      <c r="AP14" s="42">
        <v>71.599999999999994</v>
      </c>
      <c r="AQ14" s="42">
        <v>71.599999999999994</v>
      </c>
      <c r="AR14" s="42">
        <v>71.7</v>
      </c>
      <c r="AS14" s="42">
        <v>71.7</v>
      </c>
      <c r="AT14" s="42">
        <v>71.7</v>
      </c>
      <c r="AU14" s="42">
        <v>72.599999999999994</v>
      </c>
      <c r="AV14" s="42">
        <v>72.599999999999994</v>
      </c>
      <c r="AW14" s="42">
        <v>72.599999999999994</v>
      </c>
      <c r="AX14" s="42">
        <v>73.2</v>
      </c>
      <c r="AY14" s="42">
        <v>73.2</v>
      </c>
      <c r="AZ14" s="42">
        <v>73.2</v>
      </c>
      <c r="BA14" s="42">
        <v>73.8</v>
      </c>
      <c r="BB14" s="42">
        <v>73.8</v>
      </c>
      <c r="BC14" s="42">
        <v>73.8</v>
      </c>
      <c r="BD14" s="42">
        <v>74.8</v>
      </c>
      <c r="BE14" s="42">
        <v>74.8</v>
      </c>
      <c r="BF14" s="42">
        <v>74.8</v>
      </c>
      <c r="BG14" s="42">
        <v>75.400000000000006</v>
      </c>
      <c r="BH14" s="42">
        <v>75.400000000000006</v>
      </c>
      <c r="BI14" s="42">
        <v>75.400000000000006</v>
      </c>
      <c r="BJ14" s="42">
        <v>76.099999999999994</v>
      </c>
      <c r="BK14" s="42">
        <v>76.099999999999994</v>
      </c>
      <c r="BL14" s="42">
        <v>76.099999999999994</v>
      </c>
      <c r="BM14" s="42">
        <v>76.5</v>
      </c>
      <c r="BN14" s="42">
        <v>76.5</v>
      </c>
      <c r="BO14" s="42">
        <v>76.5</v>
      </c>
      <c r="BP14" s="42">
        <v>77</v>
      </c>
      <c r="BQ14" s="42">
        <v>77</v>
      </c>
      <c r="BR14" s="42">
        <v>77</v>
      </c>
      <c r="BS14" s="42">
        <v>77.5</v>
      </c>
      <c r="BT14" s="42">
        <v>77.5</v>
      </c>
      <c r="BU14" s="42">
        <v>77.5</v>
      </c>
      <c r="BV14" s="42">
        <v>77.599999999999994</v>
      </c>
      <c r="BW14" s="42">
        <v>77.599999999999994</v>
      </c>
      <c r="BX14" s="42">
        <v>77.599999999999994</v>
      </c>
      <c r="BY14" s="42">
        <v>79.599999999999994</v>
      </c>
      <c r="BZ14" s="42">
        <v>79.599999999999994</v>
      </c>
      <c r="CA14" s="42">
        <v>79.599999999999994</v>
      </c>
      <c r="CB14" s="42">
        <v>79.900000000000006</v>
      </c>
      <c r="CC14" s="42">
        <v>79.900000000000006</v>
      </c>
      <c r="CD14" s="42">
        <v>79.900000000000006</v>
      </c>
      <c r="CE14" s="42">
        <v>80.5</v>
      </c>
      <c r="CF14" s="42">
        <v>80.5</v>
      </c>
      <c r="CG14" s="42">
        <v>80.5</v>
      </c>
      <c r="CH14" s="42">
        <v>80.8</v>
      </c>
      <c r="CI14" s="42">
        <v>80.8</v>
      </c>
      <c r="CJ14" s="42">
        <v>80.8</v>
      </c>
      <c r="CK14" s="42">
        <v>81.5</v>
      </c>
      <c r="CL14" s="42">
        <v>81.5</v>
      </c>
      <c r="CM14" s="42">
        <v>81.5</v>
      </c>
      <c r="CN14" s="42">
        <v>82.2</v>
      </c>
      <c r="CO14" s="42">
        <v>82.2</v>
      </c>
      <c r="CP14" s="42">
        <v>82.2</v>
      </c>
      <c r="CQ14" s="42">
        <v>82.7</v>
      </c>
      <c r="CR14" s="42">
        <v>82.7</v>
      </c>
      <c r="CS14" s="42">
        <v>82.7</v>
      </c>
      <c r="CT14" s="42">
        <v>83.1</v>
      </c>
      <c r="CU14" s="42">
        <v>83.1</v>
      </c>
      <c r="CV14" s="42">
        <v>83.1</v>
      </c>
      <c r="CW14" s="42">
        <v>83.6</v>
      </c>
      <c r="CX14" s="42">
        <v>83.6</v>
      </c>
      <c r="CY14" s="42">
        <v>83.6</v>
      </c>
      <c r="CZ14" s="42">
        <v>84</v>
      </c>
      <c r="DA14" s="42">
        <v>84</v>
      </c>
      <c r="DB14" s="42">
        <v>84</v>
      </c>
      <c r="DC14" s="42">
        <v>84.4</v>
      </c>
      <c r="DD14" s="42">
        <v>84.4</v>
      </c>
      <c r="DE14" s="42">
        <v>84.4</v>
      </c>
      <c r="DF14" s="42">
        <v>84.6</v>
      </c>
      <c r="DG14" s="42">
        <v>84.6</v>
      </c>
      <c r="DH14" s="42">
        <v>84.6</v>
      </c>
      <c r="DI14" s="42">
        <v>85.6</v>
      </c>
      <c r="DJ14" s="42">
        <v>85.6</v>
      </c>
      <c r="DK14" s="42">
        <v>85.6</v>
      </c>
      <c r="DL14" s="42">
        <v>85.4</v>
      </c>
      <c r="DM14" s="42">
        <v>85.4</v>
      </c>
      <c r="DN14" s="42">
        <v>85.4</v>
      </c>
      <c r="DO14" s="42">
        <v>86.2</v>
      </c>
      <c r="DP14" s="42">
        <v>90</v>
      </c>
      <c r="DQ14" s="42">
        <v>90</v>
      </c>
      <c r="DR14" s="42">
        <v>90.4</v>
      </c>
      <c r="DS14" s="42">
        <v>90.4</v>
      </c>
      <c r="DT14" s="42">
        <v>90.3</v>
      </c>
      <c r="DU14" s="42">
        <v>90.7</v>
      </c>
      <c r="DV14" s="42">
        <v>90.8</v>
      </c>
      <c r="DW14" s="42">
        <v>91</v>
      </c>
      <c r="DX14" s="42">
        <v>91.6</v>
      </c>
      <c r="DY14" s="42">
        <v>91.9</v>
      </c>
      <c r="DZ14" s="42">
        <v>92.2</v>
      </c>
      <c r="EA14" s="42">
        <v>92.8</v>
      </c>
      <c r="EB14" s="42">
        <v>92.7</v>
      </c>
      <c r="EC14" s="42">
        <v>92.6</v>
      </c>
      <c r="ED14" s="42">
        <v>92.2</v>
      </c>
      <c r="EE14" s="42">
        <v>91.8</v>
      </c>
      <c r="EF14" s="42">
        <v>91.4</v>
      </c>
      <c r="EG14" s="42">
        <v>91.8</v>
      </c>
      <c r="EH14" s="42">
        <v>91.8</v>
      </c>
      <c r="EI14" s="42">
        <v>91.5</v>
      </c>
      <c r="EJ14" s="42">
        <v>92.4</v>
      </c>
      <c r="EK14" s="42">
        <v>92.5</v>
      </c>
      <c r="EL14" s="42">
        <v>92.5</v>
      </c>
      <c r="EM14" s="42">
        <v>92.5</v>
      </c>
      <c r="EN14" s="42">
        <v>92.7</v>
      </c>
      <c r="EO14" s="42">
        <v>92.7</v>
      </c>
      <c r="EP14" s="42">
        <v>93.5</v>
      </c>
      <c r="EQ14" s="42">
        <v>93.4</v>
      </c>
      <c r="ER14" s="42">
        <v>93.4</v>
      </c>
      <c r="ES14" s="42">
        <v>93.9</v>
      </c>
      <c r="ET14" s="42">
        <v>93.9</v>
      </c>
      <c r="EU14" s="42">
        <v>93.9</v>
      </c>
      <c r="EV14" s="42">
        <v>95</v>
      </c>
      <c r="EW14" s="42">
        <v>95.1</v>
      </c>
      <c r="EX14" s="42">
        <v>95.2</v>
      </c>
      <c r="EY14" s="42">
        <v>95.8</v>
      </c>
      <c r="EZ14" s="42">
        <v>95.9</v>
      </c>
      <c r="FA14" s="42">
        <v>96</v>
      </c>
      <c r="FB14" s="42">
        <v>95.9</v>
      </c>
      <c r="FC14" s="42">
        <v>96</v>
      </c>
      <c r="FD14" s="42">
        <v>96</v>
      </c>
      <c r="FE14" s="42">
        <v>97</v>
      </c>
      <c r="FF14" s="42">
        <v>97.3</v>
      </c>
      <c r="FG14" s="42">
        <v>97.4</v>
      </c>
      <c r="FH14" s="42">
        <v>98.2</v>
      </c>
      <c r="FI14" s="42">
        <v>98</v>
      </c>
      <c r="FJ14" s="42">
        <v>97.9</v>
      </c>
      <c r="FK14" s="42">
        <v>98.3</v>
      </c>
      <c r="FL14" s="42">
        <v>98.3</v>
      </c>
      <c r="FM14" s="42">
        <v>98.2</v>
      </c>
      <c r="FN14" s="42">
        <v>99</v>
      </c>
      <c r="FO14" s="42">
        <v>99</v>
      </c>
      <c r="FP14" s="42">
        <v>99</v>
      </c>
      <c r="FQ14" s="42">
        <v>99</v>
      </c>
      <c r="FR14" s="42">
        <v>99.1</v>
      </c>
      <c r="FS14" s="42">
        <v>99.2</v>
      </c>
      <c r="FT14" s="42">
        <v>99.9</v>
      </c>
      <c r="FU14" s="42">
        <v>99.7</v>
      </c>
      <c r="FV14" s="42">
        <v>99.7</v>
      </c>
      <c r="FW14" s="42">
        <v>100</v>
      </c>
      <c r="FX14" s="42">
        <v>100.3</v>
      </c>
      <c r="FY14" s="42">
        <v>99.9</v>
      </c>
      <c r="FZ14" s="42">
        <v>100.2</v>
      </c>
      <c r="GA14" s="42">
        <v>100</v>
      </c>
      <c r="GB14" s="42">
        <v>99.9</v>
      </c>
      <c r="GC14" s="42">
        <v>98.9</v>
      </c>
      <c r="GD14" s="42">
        <v>98.9</v>
      </c>
      <c r="GE14" s="42">
        <v>98.9</v>
      </c>
      <c r="GF14" s="42">
        <v>99.2</v>
      </c>
      <c r="GG14" s="42">
        <v>99.2</v>
      </c>
      <c r="GH14" s="42">
        <v>99.2</v>
      </c>
      <c r="GI14" s="42">
        <v>100</v>
      </c>
      <c r="GJ14" s="42">
        <v>100</v>
      </c>
      <c r="GK14" s="42">
        <v>100</v>
      </c>
      <c r="GL14" s="42">
        <v>100.1</v>
      </c>
      <c r="GM14" s="42">
        <v>100.2</v>
      </c>
      <c r="GN14" s="42">
        <v>100.3</v>
      </c>
      <c r="GO14" s="42">
        <v>99.9</v>
      </c>
      <c r="GP14" s="42">
        <v>99.9</v>
      </c>
      <c r="GQ14" s="42">
        <v>99.9</v>
      </c>
      <c r="GR14" s="42">
        <v>99.7</v>
      </c>
      <c r="GS14" s="42">
        <v>99.7</v>
      </c>
      <c r="GT14" s="42">
        <v>99.6</v>
      </c>
      <c r="GU14" s="42">
        <v>100.1</v>
      </c>
      <c r="GV14" s="42">
        <v>100.2</v>
      </c>
      <c r="GW14" s="42">
        <v>100.1</v>
      </c>
      <c r="GX14" s="42">
        <v>100.2</v>
      </c>
      <c r="GY14" s="42">
        <v>100.2</v>
      </c>
      <c r="GZ14" s="42">
        <v>100.1</v>
      </c>
      <c r="HA14" s="42">
        <v>99.9</v>
      </c>
      <c r="HB14" s="42">
        <v>99.9</v>
      </c>
      <c r="HC14" s="42">
        <v>99.9</v>
      </c>
      <c r="HD14" s="42">
        <v>99.9</v>
      </c>
      <c r="HE14" s="42">
        <v>100</v>
      </c>
      <c r="HF14" s="42">
        <v>100</v>
      </c>
      <c r="HG14" s="42">
        <v>100.1</v>
      </c>
      <c r="HH14" s="42">
        <v>100.1</v>
      </c>
      <c r="HI14" s="42">
        <v>99.9</v>
      </c>
      <c r="HJ14" s="42">
        <v>99.9</v>
      </c>
      <c r="HK14" s="42">
        <v>100.2</v>
      </c>
      <c r="HL14" s="42">
        <v>100.3</v>
      </c>
      <c r="HM14" s="34">
        <v>100.3</v>
      </c>
      <c r="HN14" s="34">
        <v>100.4</v>
      </c>
      <c r="HO14" s="34">
        <v>100.7</v>
      </c>
      <c r="HP14" s="34">
        <v>100.6</v>
      </c>
      <c r="HQ14" s="34">
        <v>100.6</v>
      </c>
      <c r="HR14" s="34">
        <v>100.9</v>
      </c>
      <c r="HS14" s="34">
        <v>101.1</v>
      </c>
      <c r="HT14" s="34">
        <v>101.3</v>
      </c>
      <c r="HU14" s="34">
        <v>101.4</v>
      </c>
      <c r="HV14" s="34">
        <v>101.4</v>
      </c>
      <c r="HW14" s="34">
        <v>101.4</v>
      </c>
      <c r="HX14" s="34">
        <v>101.7</v>
      </c>
      <c r="HY14" s="34">
        <v>102.2</v>
      </c>
      <c r="HZ14" s="34">
        <v>102.5</v>
      </c>
      <c r="IA14" s="34">
        <v>102.8</v>
      </c>
      <c r="IB14" s="34">
        <v>103</v>
      </c>
      <c r="IC14" s="34">
        <v>102.9</v>
      </c>
      <c r="ID14" s="34">
        <v>103</v>
      </c>
      <c r="IE14" s="34">
        <v>103.1</v>
      </c>
      <c r="IF14" s="34">
        <v>103.3</v>
      </c>
      <c r="IG14" s="34">
        <v>103.2</v>
      </c>
      <c r="IH14" s="34">
        <v>103.8</v>
      </c>
      <c r="II14" s="34">
        <v>104.2</v>
      </c>
      <c r="IJ14" s="34">
        <v>104.7</v>
      </c>
      <c r="IK14" s="34">
        <v>104.9</v>
      </c>
      <c r="IL14" s="34">
        <v>104.8</v>
      </c>
      <c r="IM14" s="34">
        <v>104.7</v>
      </c>
      <c r="IN14" s="34">
        <v>105.1</v>
      </c>
      <c r="IO14" s="34">
        <v>105.6</v>
      </c>
      <c r="IP14" s="34">
        <v>105.9</v>
      </c>
      <c r="IQ14" s="34">
        <v>106.3</v>
      </c>
      <c r="IR14" s="34">
        <v>106.5</v>
      </c>
      <c r="IS14" s="34">
        <v>106.5</v>
      </c>
      <c r="IT14" s="34">
        <v>106.6</v>
      </c>
      <c r="IU14" s="34">
        <v>106.4</v>
      </c>
      <c r="IV14" s="34">
        <v>106.4</v>
      </c>
    </row>
    <row r="15" spans="1:256" x14ac:dyDescent="0.15">
      <c r="A15" s="39" t="s">
        <v>478</v>
      </c>
      <c r="B15" s="40" t="s">
        <v>479</v>
      </c>
      <c r="C15" s="40" t="s">
        <v>480</v>
      </c>
      <c r="D15" s="40" t="s">
        <v>481</v>
      </c>
      <c r="E15" s="41">
        <v>72.099999999999994</v>
      </c>
      <c r="F15" s="42">
        <v>72.099999999999994</v>
      </c>
      <c r="G15" s="42">
        <v>72</v>
      </c>
      <c r="H15" s="42">
        <v>72</v>
      </c>
      <c r="I15" s="42">
        <v>71.900000000000006</v>
      </c>
      <c r="J15" s="42">
        <v>71.7</v>
      </c>
      <c r="K15" s="42">
        <v>71.7</v>
      </c>
      <c r="L15" s="42">
        <v>71.599999999999994</v>
      </c>
      <c r="M15" s="42">
        <v>71.7</v>
      </c>
      <c r="N15" s="42">
        <v>71.599999999999994</v>
      </c>
      <c r="O15" s="42">
        <v>71.599999999999994</v>
      </c>
      <c r="P15" s="42">
        <v>71.5</v>
      </c>
      <c r="Q15" s="42">
        <v>71.8</v>
      </c>
      <c r="R15" s="42">
        <v>72</v>
      </c>
      <c r="S15" s="42">
        <v>72</v>
      </c>
      <c r="T15" s="42">
        <v>72.400000000000006</v>
      </c>
      <c r="U15" s="42">
        <v>72.5</v>
      </c>
      <c r="V15" s="42">
        <v>72.400000000000006</v>
      </c>
      <c r="W15" s="42">
        <v>72.900000000000006</v>
      </c>
      <c r="X15" s="42">
        <v>73.099999999999994</v>
      </c>
      <c r="Y15" s="42">
        <v>73.3</v>
      </c>
      <c r="Z15" s="42">
        <v>73.5</v>
      </c>
      <c r="AA15" s="42">
        <v>73.599999999999994</v>
      </c>
      <c r="AB15" s="42">
        <v>74</v>
      </c>
      <c r="AC15" s="42">
        <v>74.5</v>
      </c>
      <c r="AD15" s="42">
        <v>74.7</v>
      </c>
      <c r="AE15" s="42">
        <v>74.900000000000006</v>
      </c>
      <c r="AF15" s="42">
        <v>75.3</v>
      </c>
      <c r="AG15" s="42">
        <v>75.5</v>
      </c>
      <c r="AH15" s="42">
        <v>75.599999999999994</v>
      </c>
      <c r="AI15" s="42">
        <v>75.900000000000006</v>
      </c>
      <c r="AJ15" s="42">
        <v>76</v>
      </c>
      <c r="AK15" s="42">
        <v>76.7</v>
      </c>
      <c r="AL15" s="42">
        <v>77</v>
      </c>
      <c r="AM15" s="42">
        <v>77</v>
      </c>
      <c r="AN15" s="42">
        <v>76.8</v>
      </c>
      <c r="AO15" s="42">
        <v>77</v>
      </c>
      <c r="AP15" s="42">
        <v>77</v>
      </c>
      <c r="AQ15" s="42">
        <v>77</v>
      </c>
      <c r="AR15" s="42">
        <v>77.2</v>
      </c>
      <c r="AS15" s="42">
        <v>77.3</v>
      </c>
      <c r="AT15" s="42">
        <v>77.3</v>
      </c>
      <c r="AU15" s="42">
        <v>77.599999999999994</v>
      </c>
      <c r="AV15" s="42">
        <v>77.5</v>
      </c>
      <c r="AW15" s="42">
        <v>77.599999999999994</v>
      </c>
      <c r="AX15" s="42">
        <v>77.7</v>
      </c>
      <c r="AY15" s="42">
        <v>77.5</v>
      </c>
      <c r="AZ15" s="42">
        <v>77.2</v>
      </c>
      <c r="BA15" s="42">
        <v>77.8</v>
      </c>
      <c r="BB15" s="42">
        <v>77.8</v>
      </c>
      <c r="BC15" s="42">
        <v>78.2</v>
      </c>
      <c r="BD15" s="42">
        <v>78.900000000000006</v>
      </c>
      <c r="BE15" s="42">
        <v>78.900000000000006</v>
      </c>
      <c r="BF15" s="42">
        <v>78.900000000000006</v>
      </c>
      <c r="BG15" s="42">
        <v>79.2</v>
      </c>
      <c r="BH15" s="42">
        <v>79.5</v>
      </c>
      <c r="BI15" s="42">
        <v>79.599999999999994</v>
      </c>
      <c r="BJ15" s="42">
        <v>80</v>
      </c>
      <c r="BK15" s="42">
        <v>79.8</v>
      </c>
      <c r="BL15" s="42">
        <v>79.8</v>
      </c>
      <c r="BM15" s="42">
        <v>80.400000000000006</v>
      </c>
      <c r="BN15" s="42">
        <v>80.7</v>
      </c>
      <c r="BO15" s="42">
        <v>80.8</v>
      </c>
      <c r="BP15" s="42">
        <v>80.400000000000006</v>
      </c>
      <c r="BQ15" s="42">
        <v>80.2</v>
      </c>
      <c r="BR15" s="42">
        <v>80.099999999999994</v>
      </c>
      <c r="BS15" s="42">
        <v>80.3</v>
      </c>
      <c r="BT15" s="42">
        <v>80.5</v>
      </c>
      <c r="BU15" s="42">
        <v>80.3</v>
      </c>
      <c r="BV15" s="42">
        <v>80.5</v>
      </c>
      <c r="BW15" s="42">
        <v>80.5</v>
      </c>
      <c r="BX15" s="42">
        <v>80.5</v>
      </c>
      <c r="BY15" s="42">
        <v>81.7</v>
      </c>
      <c r="BZ15" s="42">
        <v>81.8</v>
      </c>
      <c r="CA15" s="42">
        <v>82.3</v>
      </c>
      <c r="CB15" s="42">
        <v>82.9</v>
      </c>
      <c r="CC15" s="42">
        <v>83.3</v>
      </c>
      <c r="CD15" s="42">
        <v>83.2</v>
      </c>
      <c r="CE15" s="42">
        <v>83.5</v>
      </c>
      <c r="CF15" s="42">
        <v>83.9</v>
      </c>
      <c r="CG15" s="42">
        <v>84.1</v>
      </c>
      <c r="CH15" s="42">
        <v>84.7</v>
      </c>
      <c r="CI15" s="42">
        <v>84.6</v>
      </c>
      <c r="CJ15" s="42">
        <v>84.5</v>
      </c>
      <c r="CK15" s="42">
        <v>85.1</v>
      </c>
      <c r="CL15" s="42">
        <v>85.4</v>
      </c>
      <c r="CM15" s="42">
        <v>85.9</v>
      </c>
      <c r="CN15" s="42">
        <v>86.4</v>
      </c>
      <c r="CO15" s="42">
        <v>86.2</v>
      </c>
      <c r="CP15" s="42">
        <v>86.3</v>
      </c>
      <c r="CQ15" s="42">
        <v>86.8</v>
      </c>
      <c r="CR15" s="42">
        <v>87.1</v>
      </c>
      <c r="CS15" s="42">
        <v>87.5</v>
      </c>
      <c r="CT15" s="42">
        <v>87.8</v>
      </c>
      <c r="CU15" s="42">
        <v>87.5</v>
      </c>
      <c r="CV15" s="42">
        <v>87.3</v>
      </c>
      <c r="CW15" s="42">
        <v>88.4</v>
      </c>
      <c r="CX15" s="42">
        <v>88.5</v>
      </c>
      <c r="CY15" s="42">
        <v>88.8</v>
      </c>
      <c r="CZ15" s="42">
        <v>89.4</v>
      </c>
      <c r="DA15" s="42">
        <v>89.6</v>
      </c>
      <c r="DB15" s="42">
        <v>89.5</v>
      </c>
      <c r="DC15" s="42">
        <v>89.9</v>
      </c>
      <c r="DD15" s="42">
        <v>90.3</v>
      </c>
      <c r="DE15" s="42">
        <v>89.8</v>
      </c>
      <c r="DF15" s="42">
        <v>89.6</v>
      </c>
      <c r="DG15" s="42">
        <v>89.5</v>
      </c>
      <c r="DH15" s="42">
        <v>89.3</v>
      </c>
      <c r="DI15" s="42">
        <v>90.2</v>
      </c>
      <c r="DJ15" s="42">
        <v>90.4</v>
      </c>
      <c r="DK15" s="42">
        <v>90.4</v>
      </c>
      <c r="DL15" s="42">
        <v>90.9</v>
      </c>
      <c r="DM15" s="42">
        <v>91.1</v>
      </c>
      <c r="DN15" s="42">
        <v>91.2</v>
      </c>
      <c r="DO15" s="42">
        <v>91.7</v>
      </c>
      <c r="DP15" s="42">
        <v>91.7</v>
      </c>
      <c r="DQ15" s="42">
        <v>91.8</v>
      </c>
      <c r="DR15" s="42">
        <v>91.9</v>
      </c>
      <c r="DS15" s="42">
        <v>92.6</v>
      </c>
      <c r="DT15" s="42">
        <v>92.7</v>
      </c>
      <c r="DU15" s="42">
        <v>93.9</v>
      </c>
      <c r="DV15" s="42">
        <v>93.9</v>
      </c>
      <c r="DW15" s="42">
        <v>94.6</v>
      </c>
      <c r="DX15" s="42">
        <v>95.4</v>
      </c>
      <c r="DY15" s="42">
        <v>96.4</v>
      </c>
      <c r="DZ15" s="42">
        <v>97.3</v>
      </c>
      <c r="EA15" s="42">
        <v>98.2</v>
      </c>
      <c r="EB15" s="42">
        <v>97.6</v>
      </c>
      <c r="EC15" s="42">
        <v>97.1</v>
      </c>
      <c r="ED15" s="42">
        <v>95.2</v>
      </c>
      <c r="EE15" s="42">
        <v>93.7</v>
      </c>
      <c r="EF15" s="42">
        <v>92.7</v>
      </c>
      <c r="EG15" s="42">
        <v>92.7</v>
      </c>
      <c r="EH15" s="42">
        <v>92.7</v>
      </c>
      <c r="EI15" s="42">
        <v>92.5</v>
      </c>
      <c r="EJ15" s="42">
        <v>93.1</v>
      </c>
      <c r="EK15" s="42">
        <v>93.2</v>
      </c>
      <c r="EL15" s="42">
        <v>93.4</v>
      </c>
      <c r="EM15" s="42">
        <v>93</v>
      </c>
      <c r="EN15" s="42">
        <v>93.4</v>
      </c>
      <c r="EO15" s="42">
        <v>93.3</v>
      </c>
      <c r="EP15" s="42">
        <v>93.8</v>
      </c>
      <c r="EQ15" s="42">
        <v>93.9</v>
      </c>
      <c r="ER15" s="42">
        <v>93.6</v>
      </c>
      <c r="ES15" s="42">
        <v>94.2</v>
      </c>
      <c r="ET15" s="42">
        <v>94.3</v>
      </c>
      <c r="EU15" s="42">
        <v>94.7</v>
      </c>
      <c r="EV15" s="42">
        <v>95.6</v>
      </c>
      <c r="EW15" s="42">
        <v>95.8</v>
      </c>
      <c r="EX15" s="42">
        <v>95.8</v>
      </c>
      <c r="EY15" s="42">
        <v>95.8</v>
      </c>
      <c r="EZ15" s="42">
        <v>96</v>
      </c>
      <c r="FA15" s="42">
        <v>95.9</v>
      </c>
      <c r="FB15" s="42">
        <v>95.9</v>
      </c>
      <c r="FC15" s="42">
        <v>95.9</v>
      </c>
      <c r="FD15" s="42">
        <v>96</v>
      </c>
      <c r="FE15" s="42">
        <v>97.7</v>
      </c>
      <c r="FF15" s="42">
        <v>98.2</v>
      </c>
      <c r="FG15" s="42">
        <v>98.5</v>
      </c>
      <c r="FH15" s="42">
        <v>99.1</v>
      </c>
      <c r="FI15" s="42">
        <v>99</v>
      </c>
      <c r="FJ15" s="42">
        <v>99</v>
      </c>
      <c r="FK15" s="42">
        <v>99.1</v>
      </c>
      <c r="FL15" s="42">
        <v>99.1</v>
      </c>
      <c r="FM15" s="42">
        <v>99.1</v>
      </c>
      <c r="FN15" s="42">
        <v>99.7</v>
      </c>
      <c r="FO15" s="42">
        <v>99.8</v>
      </c>
      <c r="FP15" s="42">
        <v>99.7</v>
      </c>
      <c r="FQ15" s="42">
        <v>100.6</v>
      </c>
      <c r="FR15" s="42">
        <v>100.7</v>
      </c>
      <c r="FS15" s="42">
        <v>101.1</v>
      </c>
      <c r="FT15" s="42">
        <v>101.5</v>
      </c>
      <c r="FU15" s="42">
        <v>101.1</v>
      </c>
      <c r="FV15" s="42">
        <v>100.9</v>
      </c>
      <c r="FW15" s="42">
        <v>101.2</v>
      </c>
      <c r="FX15" s="42">
        <v>101.7</v>
      </c>
      <c r="FY15" s="42">
        <v>101.5</v>
      </c>
      <c r="FZ15" s="42">
        <v>101.3</v>
      </c>
      <c r="GA15" s="42">
        <v>101</v>
      </c>
      <c r="GB15" s="42">
        <v>101.1</v>
      </c>
      <c r="GC15" s="42">
        <v>100.9</v>
      </c>
      <c r="GD15" s="42">
        <v>101</v>
      </c>
      <c r="GE15" s="42">
        <v>100.8</v>
      </c>
      <c r="GF15" s="42">
        <v>100.8</v>
      </c>
      <c r="GG15" s="42">
        <v>100.7</v>
      </c>
      <c r="GH15" s="42">
        <v>100.6</v>
      </c>
      <c r="GI15" s="42">
        <v>101.2</v>
      </c>
      <c r="GJ15" s="42">
        <v>101.3</v>
      </c>
      <c r="GK15" s="42">
        <v>101.5</v>
      </c>
      <c r="GL15" s="42">
        <v>101.4</v>
      </c>
      <c r="GM15" s="42">
        <v>101.3</v>
      </c>
      <c r="GN15" s="42">
        <v>101.4</v>
      </c>
      <c r="GO15" s="42">
        <v>101.7</v>
      </c>
      <c r="GP15" s="42">
        <v>101.6</v>
      </c>
      <c r="GQ15" s="42">
        <v>101.5</v>
      </c>
      <c r="GR15" s="42">
        <v>101.4</v>
      </c>
      <c r="GS15" s="42">
        <v>101.4</v>
      </c>
      <c r="GT15" s="42">
        <v>101.4</v>
      </c>
      <c r="GU15" s="42">
        <v>101.5</v>
      </c>
      <c r="GV15" s="42">
        <v>101.3</v>
      </c>
      <c r="GW15" s="42">
        <v>101.2</v>
      </c>
      <c r="GX15" s="42">
        <v>100.8</v>
      </c>
      <c r="GY15" s="42">
        <v>100.7</v>
      </c>
      <c r="GZ15" s="42">
        <v>100</v>
      </c>
      <c r="HA15" s="42">
        <v>99.7</v>
      </c>
      <c r="HB15" s="42">
        <v>100.2</v>
      </c>
      <c r="HC15" s="42">
        <v>100.2</v>
      </c>
      <c r="HD15" s="42">
        <v>100.4</v>
      </c>
      <c r="HE15" s="42">
        <v>100.5</v>
      </c>
      <c r="HF15" s="42">
        <v>100.5</v>
      </c>
      <c r="HG15" s="42">
        <v>100.2</v>
      </c>
      <c r="HH15" s="42">
        <v>100.1</v>
      </c>
      <c r="HI15" s="42">
        <v>99.8</v>
      </c>
      <c r="HJ15" s="42">
        <v>99.6</v>
      </c>
      <c r="HK15" s="42">
        <v>99.7</v>
      </c>
      <c r="HL15" s="42">
        <v>99.1</v>
      </c>
      <c r="HM15" s="34">
        <v>99.4</v>
      </c>
      <c r="HN15" s="34">
        <v>99.4</v>
      </c>
      <c r="HO15" s="34">
        <v>99.6</v>
      </c>
      <c r="HP15" s="34">
        <v>99.7</v>
      </c>
      <c r="HQ15" s="34">
        <v>100</v>
      </c>
      <c r="HR15" s="34">
        <v>100.3</v>
      </c>
      <c r="HS15" s="34">
        <v>100.2</v>
      </c>
      <c r="HT15" s="34">
        <v>100.2</v>
      </c>
      <c r="HU15" s="34">
        <v>100.4</v>
      </c>
      <c r="HV15" s="34">
        <v>100.6</v>
      </c>
      <c r="HW15" s="34">
        <v>100.7</v>
      </c>
      <c r="HX15" s="34">
        <v>101</v>
      </c>
      <c r="HY15" s="34">
        <v>101.9</v>
      </c>
      <c r="HZ15" s="34">
        <v>102.1</v>
      </c>
      <c r="IA15" s="34">
        <v>102.1</v>
      </c>
      <c r="IB15" s="34">
        <v>102.1</v>
      </c>
      <c r="IC15" s="34">
        <v>102</v>
      </c>
      <c r="ID15" s="34">
        <v>101.8</v>
      </c>
      <c r="IE15" s="34">
        <v>101.7</v>
      </c>
      <c r="IF15" s="34">
        <v>101.9</v>
      </c>
      <c r="IG15" s="34">
        <v>102.1</v>
      </c>
      <c r="IH15" s="34">
        <v>102.6</v>
      </c>
      <c r="II15" s="34">
        <v>103.2</v>
      </c>
      <c r="IJ15" s="34">
        <v>103.4</v>
      </c>
      <c r="IK15" s="34">
        <v>104.4</v>
      </c>
      <c r="IL15" s="34">
        <v>104.2</v>
      </c>
      <c r="IM15" s="34">
        <v>104.2</v>
      </c>
      <c r="IN15" s="34">
        <v>104.7</v>
      </c>
      <c r="IO15" s="34">
        <v>105.2</v>
      </c>
      <c r="IP15" s="34">
        <v>105.4</v>
      </c>
      <c r="IQ15" s="34">
        <v>105.5</v>
      </c>
      <c r="IR15" s="34">
        <v>105.7</v>
      </c>
      <c r="IS15" s="34">
        <v>106</v>
      </c>
      <c r="IT15" s="34">
        <v>106</v>
      </c>
      <c r="IU15" s="34">
        <v>105.7</v>
      </c>
      <c r="IV15" s="34">
        <v>105.2</v>
      </c>
    </row>
    <row r="16" spans="1:256" s="38" customFormat="1" x14ac:dyDescent="0.15">
      <c r="A16" s="35" t="s">
        <v>482</v>
      </c>
      <c r="B16" s="36" t="s">
        <v>483</v>
      </c>
      <c r="C16" s="36" t="s">
        <v>484</v>
      </c>
      <c r="D16" s="36" t="s">
        <v>485</v>
      </c>
      <c r="E16" s="37">
        <v>65.900000000000006</v>
      </c>
      <c r="F16" s="37">
        <v>65.900000000000006</v>
      </c>
      <c r="G16" s="37">
        <v>65.900000000000006</v>
      </c>
      <c r="H16" s="37">
        <v>65.900000000000006</v>
      </c>
      <c r="I16" s="37">
        <v>65.900000000000006</v>
      </c>
      <c r="J16" s="37">
        <v>65.900000000000006</v>
      </c>
      <c r="K16" s="37">
        <v>66.2</v>
      </c>
      <c r="L16" s="37">
        <v>66.2</v>
      </c>
      <c r="M16" s="37">
        <v>66.2</v>
      </c>
      <c r="N16" s="37">
        <v>66.400000000000006</v>
      </c>
      <c r="O16" s="37">
        <v>66.400000000000006</v>
      </c>
      <c r="P16" s="37">
        <v>66.400000000000006</v>
      </c>
      <c r="Q16" s="37">
        <v>66.7</v>
      </c>
      <c r="R16" s="37">
        <v>66.7</v>
      </c>
      <c r="S16" s="37">
        <v>66.7</v>
      </c>
      <c r="T16" s="37">
        <v>67.099999999999994</v>
      </c>
      <c r="U16" s="37">
        <v>67.099999999999994</v>
      </c>
      <c r="V16" s="37">
        <v>67.099999999999994</v>
      </c>
      <c r="W16" s="37">
        <v>67.900000000000006</v>
      </c>
      <c r="X16" s="37">
        <v>67.900000000000006</v>
      </c>
      <c r="Y16" s="37">
        <v>67.900000000000006</v>
      </c>
      <c r="Z16" s="37">
        <v>68.099999999999994</v>
      </c>
      <c r="AA16" s="37">
        <v>68.099999999999994</v>
      </c>
      <c r="AB16" s="37">
        <v>68.099999999999994</v>
      </c>
      <c r="AC16" s="37">
        <v>68.400000000000006</v>
      </c>
      <c r="AD16" s="37">
        <v>68.400000000000006</v>
      </c>
      <c r="AE16" s="37">
        <v>68.400000000000006</v>
      </c>
      <c r="AF16" s="37">
        <v>69.599999999999994</v>
      </c>
      <c r="AG16" s="37">
        <v>69.599999999999994</v>
      </c>
      <c r="AH16" s="37">
        <v>69.599999999999994</v>
      </c>
      <c r="AI16" s="37">
        <v>70</v>
      </c>
      <c r="AJ16" s="37">
        <v>70</v>
      </c>
      <c r="AK16" s="37">
        <v>70</v>
      </c>
      <c r="AL16" s="37">
        <v>71.099999999999994</v>
      </c>
      <c r="AM16" s="37">
        <v>71.099999999999994</v>
      </c>
      <c r="AN16" s="37">
        <v>71.099999999999994</v>
      </c>
      <c r="AO16" s="37">
        <v>71.599999999999994</v>
      </c>
      <c r="AP16" s="37">
        <v>71.599999999999994</v>
      </c>
      <c r="AQ16" s="37">
        <v>71.599999999999994</v>
      </c>
      <c r="AR16" s="37">
        <v>71.7</v>
      </c>
      <c r="AS16" s="37">
        <v>71.7</v>
      </c>
      <c r="AT16" s="37">
        <v>71.7</v>
      </c>
      <c r="AU16" s="37">
        <v>72.599999999999994</v>
      </c>
      <c r="AV16" s="37">
        <v>72.599999999999994</v>
      </c>
      <c r="AW16" s="37">
        <v>72.599999999999994</v>
      </c>
      <c r="AX16" s="37">
        <v>73.2</v>
      </c>
      <c r="AY16" s="37">
        <v>73.2</v>
      </c>
      <c r="AZ16" s="37">
        <v>73.2</v>
      </c>
      <c r="BA16" s="37">
        <v>73.8</v>
      </c>
      <c r="BB16" s="37">
        <v>73.8</v>
      </c>
      <c r="BC16" s="37">
        <v>73.8</v>
      </c>
      <c r="BD16" s="37">
        <v>74.8</v>
      </c>
      <c r="BE16" s="37">
        <v>74.8</v>
      </c>
      <c r="BF16" s="37">
        <v>74.8</v>
      </c>
      <c r="BG16" s="37">
        <v>75.400000000000006</v>
      </c>
      <c r="BH16" s="37">
        <v>75.400000000000006</v>
      </c>
      <c r="BI16" s="37">
        <v>75.400000000000006</v>
      </c>
      <c r="BJ16" s="37">
        <v>76.099999999999994</v>
      </c>
      <c r="BK16" s="37">
        <v>76.099999999999994</v>
      </c>
      <c r="BL16" s="37">
        <v>76.099999999999994</v>
      </c>
      <c r="BM16" s="37">
        <v>76.5</v>
      </c>
      <c r="BN16" s="37">
        <v>76.5</v>
      </c>
      <c r="BO16" s="37">
        <v>76.5</v>
      </c>
      <c r="BP16" s="37">
        <v>77</v>
      </c>
      <c r="BQ16" s="37">
        <v>77</v>
      </c>
      <c r="BR16" s="37">
        <v>77</v>
      </c>
      <c r="BS16" s="37">
        <v>77.5</v>
      </c>
      <c r="BT16" s="37">
        <v>77.5</v>
      </c>
      <c r="BU16" s="37">
        <v>77.5</v>
      </c>
      <c r="BV16" s="37">
        <v>77.599999999999994</v>
      </c>
      <c r="BW16" s="37">
        <v>77.599999999999994</v>
      </c>
      <c r="BX16" s="37">
        <v>77.599999999999994</v>
      </c>
      <c r="BY16" s="37">
        <v>79.599999999999994</v>
      </c>
      <c r="BZ16" s="37">
        <v>79.599999999999994</v>
      </c>
      <c r="CA16" s="37">
        <v>79.599999999999994</v>
      </c>
      <c r="CB16" s="37">
        <v>79.900000000000006</v>
      </c>
      <c r="CC16" s="37">
        <v>79.900000000000006</v>
      </c>
      <c r="CD16" s="37">
        <v>79.900000000000006</v>
      </c>
      <c r="CE16" s="37">
        <v>80.5</v>
      </c>
      <c r="CF16" s="37">
        <v>80.5</v>
      </c>
      <c r="CG16" s="37">
        <v>80.5</v>
      </c>
      <c r="CH16" s="37">
        <v>80.8</v>
      </c>
      <c r="CI16" s="37">
        <v>80.8</v>
      </c>
      <c r="CJ16" s="37">
        <v>80.8</v>
      </c>
      <c r="CK16" s="37">
        <v>81.5</v>
      </c>
      <c r="CL16" s="37">
        <v>81.5</v>
      </c>
      <c r="CM16" s="37">
        <v>81.5</v>
      </c>
      <c r="CN16" s="37">
        <v>82.2</v>
      </c>
      <c r="CO16" s="37">
        <v>82.2</v>
      </c>
      <c r="CP16" s="37">
        <v>82.2</v>
      </c>
      <c r="CQ16" s="37">
        <v>82.7</v>
      </c>
      <c r="CR16" s="37">
        <v>82.7</v>
      </c>
      <c r="CS16" s="37">
        <v>82.7</v>
      </c>
      <c r="CT16" s="37">
        <v>83.1</v>
      </c>
      <c r="CU16" s="37">
        <v>83.1</v>
      </c>
      <c r="CV16" s="37">
        <v>83.1</v>
      </c>
      <c r="CW16" s="37">
        <v>83.6</v>
      </c>
      <c r="CX16" s="37">
        <v>83.6</v>
      </c>
      <c r="CY16" s="37">
        <v>83.6</v>
      </c>
      <c r="CZ16" s="37">
        <v>84</v>
      </c>
      <c r="DA16" s="37">
        <v>84</v>
      </c>
      <c r="DB16" s="37">
        <v>84</v>
      </c>
      <c r="DC16" s="37">
        <v>84.4</v>
      </c>
      <c r="DD16" s="37">
        <v>84.4</v>
      </c>
      <c r="DE16" s="37">
        <v>84.4</v>
      </c>
      <c r="DF16" s="37">
        <v>84.6</v>
      </c>
      <c r="DG16" s="37">
        <v>84.6</v>
      </c>
      <c r="DH16" s="37">
        <v>84.6</v>
      </c>
      <c r="DI16" s="37">
        <v>85.6</v>
      </c>
      <c r="DJ16" s="37">
        <v>85.6</v>
      </c>
      <c r="DK16" s="37">
        <v>85.6</v>
      </c>
      <c r="DL16" s="37">
        <v>85.4</v>
      </c>
      <c r="DM16" s="37">
        <v>85.4</v>
      </c>
      <c r="DN16" s="37">
        <v>85.4</v>
      </c>
      <c r="DO16" s="37">
        <v>86.2</v>
      </c>
      <c r="DP16" s="37">
        <v>86.2</v>
      </c>
      <c r="DQ16" s="37">
        <v>86.2</v>
      </c>
      <c r="DR16" s="37">
        <v>86.9</v>
      </c>
      <c r="DS16" s="37">
        <v>86.9</v>
      </c>
      <c r="DT16" s="37">
        <v>86.9</v>
      </c>
      <c r="DU16" s="37">
        <v>87.4</v>
      </c>
      <c r="DV16" s="37">
        <v>87.4</v>
      </c>
      <c r="DW16" s="37">
        <v>87.4</v>
      </c>
      <c r="DX16" s="37">
        <v>87.9</v>
      </c>
      <c r="DY16" s="37">
        <v>87.9</v>
      </c>
      <c r="DZ16" s="37">
        <v>87.9</v>
      </c>
      <c r="EA16" s="37">
        <v>88.6</v>
      </c>
      <c r="EB16" s="37">
        <v>88.6</v>
      </c>
      <c r="EC16" s="37">
        <v>88.6</v>
      </c>
      <c r="ED16" s="37">
        <v>88.7</v>
      </c>
      <c r="EE16" s="37">
        <v>88.7</v>
      </c>
      <c r="EF16" s="37">
        <v>88.7</v>
      </c>
      <c r="EG16" s="37">
        <v>89.4</v>
      </c>
      <c r="EH16" s="37">
        <v>89.4</v>
      </c>
      <c r="EI16" s="37">
        <v>89.4</v>
      </c>
      <c r="EJ16" s="37">
        <v>90.8</v>
      </c>
      <c r="EK16" s="37">
        <v>90.8</v>
      </c>
      <c r="EL16" s="37">
        <v>90.8</v>
      </c>
      <c r="EM16" s="37">
        <v>90.9</v>
      </c>
      <c r="EN16" s="37">
        <v>90.9</v>
      </c>
      <c r="EO16" s="37">
        <v>90.9</v>
      </c>
      <c r="EP16" s="37">
        <v>92.2</v>
      </c>
      <c r="EQ16" s="37">
        <v>92.2</v>
      </c>
      <c r="ER16" s="37">
        <v>92.2</v>
      </c>
      <c r="ES16" s="37">
        <v>92.4</v>
      </c>
      <c r="ET16" s="37">
        <v>92.4</v>
      </c>
      <c r="EU16" s="37">
        <v>92.4</v>
      </c>
      <c r="EV16" s="37">
        <v>93.5</v>
      </c>
      <c r="EW16" s="37">
        <v>93.5</v>
      </c>
      <c r="EX16" s="37">
        <v>93.5</v>
      </c>
      <c r="EY16" s="37">
        <v>94.7</v>
      </c>
      <c r="EZ16" s="37">
        <v>94.7</v>
      </c>
      <c r="FA16" s="37">
        <v>94.7</v>
      </c>
      <c r="FB16" s="37">
        <v>94.5</v>
      </c>
      <c r="FC16" s="37">
        <v>94.5</v>
      </c>
      <c r="FD16" s="37">
        <v>94.5</v>
      </c>
      <c r="FE16" s="37">
        <v>95.2</v>
      </c>
      <c r="FF16" s="37">
        <v>95.2</v>
      </c>
      <c r="FG16" s="37">
        <v>95.2</v>
      </c>
      <c r="FH16" s="37">
        <v>96.5</v>
      </c>
      <c r="FI16" s="37">
        <v>96.5</v>
      </c>
      <c r="FJ16" s="37">
        <v>96.5</v>
      </c>
      <c r="FK16" s="37">
        <v>96.8</v>
      </c>
      <c r="FL16" s="37">
        <v>96.8</v>
      </c>
      <c r="FM16" s="37">
        <v>96.8</v>
      </c>
      <c r="FN16" s="37">
        <v>98.1</v>
      </c>
      <c r="FO16" s="37">
        <v>98.1</v>
      </c>
      <c r="FP16" s="37">
        <v>98.1</v>
      </c>
      <c r="FQ16" s="37">
        <v>97.7</v>
      </c>
      <c r="FR16" s="37">
        <v>97.7</v>
      </c>
      <c r="FS16" s="37">
        <v>97.7</v>
      </c>
      <c r="FT16" s="37">
        <v>98.7</v>
      </c>
      <c r="FU16" s="37">
        <v>98.7</v>
      </c>
      <c r="FV16" s="37">
        <v>98.7</v>
      </c>
      <c r="FW16" s="37">
        <v>99.4</v>
      </c>
      <c r="FX16" s="37">
        <v>99.4</v>
      </c>
      <c r="FY16" s="37">
        <v>99.4</v>
      </c>
      <c r="FZ16" s="37">
        <v>99.8</v>
      </c>
      <c r="GA16" s="37">
        <v>99.8</v>
      </c>
      <c r="GB16" s="37">
        <v>99.8</v>
      </c>
      <c r="GC16" s="37">
        <v>97.9</v>
      </c>
      <c r="GD16" s="37">
        <v>97.9</v>
      </c>
      <c r="GE16" s="37">
        <v>97.9</v>
      </c>
      <c r="GF16" s="37">
        <v>98.5</v>
      </c>
      <c r="GG16" s="37">
        <v>98.5</v>
      </c>
      <c r="GH16" s="37">
        <v>98.5</v>
      </c>
      <c r="GI16" s="37">
        <v>99.7</v>
      </c>
      <c r="GJ16" s="37">
        <v>99.7</v>
      </c>
      <c r="GK16" s="37">
        <v>99.7</v>
      </c>
      <c r="GL16" s="37">
        <v>100</v>
      </c>
      <c r="GM16" s="37">
        <v>100</v>
      </c>
      <c r="GN16" s="37">
        <v>100</v>
      </c>
      <c r="GO16" s="37">
        <v>99.4</v>
      </c>
      <c r="GP16" s="37">
        <v>99.4</v>
      </c>
      <c r="GQ16" s="37">
        <v>99.4</v>
      </c>
      <c r="GR16" s="37">
        <v>99.1</v>
      </c>
      <c r="GS16" s="37">
        <v>99.1</v>
      </c>
      <c r="GT16" s="37">
        <v>99.1</v>
      </c>
      <c r="GU16" s="37">
        <v>99.8</v>
      </c>
      <c r="GV16" s="37">
        <v>99.8</v>
      </c>
      <c r="GW16" s="37">
        <v>99.8</v>
      </c>
      <c r="GX16" s="37">
        <v>99.9</v>
      </c>
      <c r="GY16" s="37">
        <v>99.9</v>
      </c>
      <c r="GZ16" s="37">
        <v>99.9</v>
      </c>
      <c r="HA16" s="37">
        <v>99.8</v>
      </c>
      <c r="HB16" s="37">
        <v>99.8</v>
      </c>
      <c r="HC16" s="37">
        <v>99.8</v>
      </c>
      <c r="HD16" s="37">
        <v>99.8</v>
      </c>
      <c r="HE16" s="37">
        <v>99.8</v>
      </c>
      <c r="HF16" s="37">
        <v>99.8</v>
      </c>
      <c r="HG16" s="37">
        <v>100</v>
      </c>
      <c r="HH16" s="37">
        <v>100</v>
      </c>
      <c r="HI16" s="37">
        <v>100</v>
      </c>
      <c r="HJ16" s="37">
        <v>99.9</v>
      </c>
      <c r="HK16" s="37">
        <v>100.5</v>
      </c>
      <c r="HL16" s="37">
        <v>101</v>
      </c>
      <c r="HM16" s="38">
        <v>101.4</v>
      </c>
      <c r="HN16" s="38">
        <v>101.7</v>
      </c>
      <c r="HO16" s="38">
        <v>102</v>
      </c>
      <c r="HP16" s="38">
        <v>102</v>
      </c>
      <c r="HQ16" s="38">
        <v>101.9</v>
      </c>
      <c r="HR16" s="38">
        <v>101.9</v>
      </c>
      <c r="HS16" s="38">
        <v>102.1</v>
      </c>
      <c r="HT16" s="38">
        <v>102.4</v>
      </c>
      <c r="HU16" s="38">
        <v>102.7</v>
      </c>
      <c r="HV16" s="38">
        <v>102.9</v>
      </c>
      <c r="HW16" s="38">
        <v>103</v>
      </c>
      <c r="HX16" s="38">
        <v>103.1</v>
      </c>
      <c r="HY16" s="38">
        <v>103.6</v>
      </c>
      <c r="HZ16" s="38">
        <v>104.1</v>
      </c>
      <c r="IA16" s="38">
        <v>104.6</v>
      </c>
      <c r="IB16" s="38">
        <v>104.7</v>
      </c>
      <c r="IC16" s="38">
        <v>104.7</v>
      </c>
      <c r="ID16" s="38">
        <v>104.8</v>
      </c>
      <c r="IE16" s="38">
        <v>104.9</v>
      </c>
      <c r="IF16" s="38">
        <v>105</v>
      </c>
      <c r="IG16" s="38">
        <v>105.1</v>
      </c>
      <c r="IH16" s="38">
        <v>105.7</v>
      </c>
      <c r="II16" s="38">
        <v>106.4</v>
      </c>
      <c r="IJ16" s="38">
        <v>107.1</v>
      </c>
      <c r="IK16" s="38">
        <v>106.8</v>
      </c>
      <c r="IL16" s="38">
        <v>106.6</v>
      </c>
      <c r="IM16" s="38">
        <v>106.4</v>
      </c>
      <c r="IN16" s="38">
        <v>106.8</v>
      </c>
      <c r="IO16" s="38">
        <v>107.3</v>
      </c>
      <c r="IP16" s="38">
        <v>107.8</v>
      </c>
      <c r="IQ16" s="38">
        <v>108.1</v>
      </c>
      <c r="IR16" s="38">
        <v>108.5</v>
      </c>
      <c r="IS16" s="38">
        <v>108.8</v>
      </c>
      <c r="IT16" s="38">
        <v>108.8</v>
      </c>
      <c r="IU16" s="38">
        <v>108.7</v>
      </c>
      <c r="IV16" s="38">
        <v>108.6</v>
      </c>
    </row>
    <row r="17" spans="1:256" x14ac:dyDescent="0.15">
      <c r="A17" s="43" t="s">
        <v>486</v>
      </c>
      <c r="B17" s="40" t="s">
        <v>487</v>
      </c>
      <c r="C17" s="40" t="s">
        <v>488</v>
      </c>
      <c r="D17" s="40" t="s">
        <v>489</v>
      </c>
      <c r="E17" s="41">
        <v>78.5</v>
      </c>
      <c r="F17" s="42">
        <v>78.3</v>
      </c>
      <c r="G17" s="42">
        <v>77.900000000000006</v>
      </c>
      <c r="H17" s="42">
        <v>78.099999999999994</v>
      </c>
      <c r="I17" s="42">
        <v>78</v>
      </c>
      <c r="J17" s="42">
        <v>78.2</v>
      </c>
      <c r="K17" s="42">
        <v>77.599999999999994</v>
      </c>
      <c r="L17" s="42">
        <v>77.599999999999994</v>
      </c>
      <c r="M17" s="42">
        <v>77.8</v>
      </c>
      <c r="N17" s="42">
        <v>77.7</v>
      </c>
      <c r="O17" s="42">
        <v>77.8</v>
      </c>
      <c r="P17" s="42">
        <v>77.7</v>
      </c>
      <c r="Q17" s="42">
        <v>77.7</v>
      </c>
      <c r="R17" s="42">
        <v>78</v>
      </c>
      <c r="S17" s="42">
        <v>77.599999999999994</v>
      </c>
      <c r="T17" s="42">
        <v>77.7</v>
      </c>
      <c r="U17" s="42">
        <v>78</v>
      </c>
      <c r="V17" s="42">
        <v>78</v>
      </c>
      <c r="W17" s="42">
        <v>78</v>
      </c>
      <c r="X17" s="42">
        <v>77.8</v>
      </c>
      <c r="Y17" s="42">
        <v>78</v>
      </c>
      <c r="Z17" s="42">
        <v>77.7</v>
      </c>
      <c r="AA17" s="42">
        <v>77.8</v>
      </c>
      <c r="AB17" s="42">
        <v>77.8</v>
      </c>
      <c r="AC17" s="42">
        <v>78.3</v>
      </c>
      <c r="AD17" s="42">
        <v>78.400000000000006</v>
      </c>
      <c r="AE17" s="42">
        <v>78.5</v>
      </c>
      <c r="AF17" s="42">
        <v>78.400000000000006</v>
      </c>
      <c r="AG17" s="42">
        <v>78.599999999999994</v>
      </c>
      <c r="AH17" s="42">
        <v>78.5</v>
      </c>
      <c r="AI17" s="42">
        <v>78.599999999999994</v>
      </c>
      <c r="AJ17" s="42">
        <v>78.7</v>
      </c>
      <c r="AK17" s="42">
        <v>79.2</v>
      </c>
      <c r="AL17" s="42">
        <v>79.3</v>
      </c>
      <c r="AM17" s="42">
        <v>79.3</v>
      </c>
      <c r="AN17" s="42">
        <v>79.599999999999994</v>
      </c>
      <c r="AO17" s="42">
        <v>80.2</v>
      </c>
      <c r="AP17" s="42">
        <v>80.2</v>
      </c>
      <c r="AQ17" s="42">
        <v>80.3</v>
      </c>
      <c r="AR17" s="42">
        <v>80.3</v>
      </c>
      <c r="AS17" s="42">
        <v>80.400000000000006</v>
      </c>
      <c r="AT17" s="42">
        <v>80.599999999999994</v>
      </c>
      <c r="AU17" s="42">
        <v>80.8</v>
      </c>
      <c r="AV17" s="42">
        <v>80.8</v>
      </c>
      <c r="AW17" s="42">
        <v>80.900000000000006</v>
      </c>
      <c r="AX17" s="42">
        <v>81</v>
      </c>
      <c r="AY17" s="42">
        <v>80.900000000000006</v>
      </c>
      <c r="AZ17" s="42">
        <v>80.900000000000006</v>
      </c>
      <c r="BA17" s="42">
        <v>81.400000000000006</v>
      </c>
      <c r="BB17" s="42">
        <v>81.3</v>
      </c>
      <c r="BC17" s="42">
        <v>81.599999999999994</v>
      </c>
      <c r="BD17" s="42">
        <v>81.8</v>
      </c>
      <c r="BE17" s="42">
        <v>81.8</v>
      </c>
      <c r="BF17" s="42">
        <v>82.3</v>
      </c>
      <c r="BG17" s="42">
        <v>82.5</v>
      </c>
      <c r="BH17" s="42">
        <v>82.6</v>
      </c>
      <c r="BI17" s="42">
        <v>82.2</v>
      </c>
      <c r="BJ17" s="42">
        <v>82.1</v>
      </c>
      <c r="BK17" s="42">
        <v>82.1</v>
      </c>
      <c r="BL17" s="42">
        <v>82.1</v>
      </c>
      <c r="BM17" s="42">
        <v>81.900000000000006</v>
      </c>
      <c r="BN17" s="42">
        <v>81.8</v>
      </c>
      <c r="BO17" s="42">
        <v>81.599999999999994</v>
      </c>
      <c r="BP17" s="42">
        <v>81.7</v>
      </c>
      <c r="BQ17" s="42">
        <v>81.8</v>
      </c>
      <c r="BR17" s="42">
        <v>81.8</v>
      </c>
      <c r="BS17" s="42">
        <v>81.8</v>
      </c>
      <c r="BT17" s="42">
        <v>81.7</v>
      </c>
      <c r="BU17" s="42">
        <v>82</v>
      </c>
      <c r="BV17" s="42">
        <v>82.2</v>
      </c>
      <c r="BW17" s="42">
        <v>81.7</v>
      </c>
      <c r="BX17" s="42">
        <v>81.900000000000006</v>
      </c>
      <c r="BY17" s="42">
        <v>82.3</v>
      </c>
      <c r="BZ17" s="42">
        <v>82.3</v>
      </c>
      <c r="CA17" s="42">
        <v>82.3</v>
      </c>
      <c r="CB17" s="42">
        <v>82.2</v>
      </c>
      <c r="CC17" s="42">
        <v>82.4</v>
      </c>
      <c r="CD17" s="42">
        <v>82.6</v>
      </c>
      <c r="CE17" s="42">
        <v>82.9</v>
      </c>
      <c r="CF17" s="42">
        <v>82.8</v>
      </c>
      <c r="CG17" s="42">
        <v>83.4</v>
      </c>
      <c r="CH17" s="42">
        <v>83.7</v>
      </c>
      <c r="CI17" s="42">
        <v>84.1</v>
      </c>
      <c r="CJ17" s="42">
        <v>84.3</v>
      </c>
      <c r="CK17" s="42">
        <v>85.6</v>
      </c>
      <c r="CL17" s="42">
        <v>85.9</v>
      </c>
      <c r="CM17" s="42">
        <v>86</v>
      </c>
      <c r="CN17" s="42">
        <v>86.3</v>
      </c>
      <c r="CO17" s="42">
        <v>86.9</v>
      </c>
      <c r="CP17" s="42">
        <v>86.5</v>
      </c>
      <c r="CQ17" s="42">
        <v>87</v>
      </c>
      <c r="CR17" s="42">
        <v>87</v>
      </c>
      <c r="CS17" s="42">
        <v>87.2</v>
      </c>
      <c r="CT17" s="42">
        <v>87.4</v>
      </c>
      <c r="CU17" s="42">
        <v>87.2</v>
      </c>
      <c r="CV17" s="42">
        <v>86.9</v>
      </c>
      <c r="CW17" s="42">
        <v>87.1</v>
      </c>
      <c r="CX17" s="42">
        <v>87.3</v>
      </c>
      <c r="CY17" s="42">
        <v>87.4</v>
      </c>
      <c r="CZ17" s="42">
        <v>87.5</v>
      </c>
      <c r="DA17" s="42">
        <v>87.6</v>
      </c>
      <c r="DB17" s="42">
        <v>87.7</v>
      </c>
      <c r="DC17" s="42">
        <v>87.7</v>
      </c>
      <c r="DD17" s="42">
        <v>88</v>
      </c>
      <c r="DE17" s="42">
        <v>88.3</v>
      </c>
      <c r="DF17" s="42">
        <v>88.6</v>
      </c>
      <c r="DG17" s="42">
        <v>88.8</v>
      </c>
      <c r="DH17" s="42">
        <v>88.3</v>
      </c>
      <c r="DI17" s="42">
        <v>88.9</v>
      </c>
      <c r="DJ17" s="42">
        <v>89</v>
      </c>
      <c r="DK17" s="42">
        <v>88.9</v>
      </c>
      <c r="DL17" s="42">
        <v>88.5</v>
      </c>
      <c r="DM17" s="42">
        <v>89</v>
      </c>
      <c r="DN17" s="42">
        <v>88.6</v>
      </c>
      <c r="DO17" s="42">
        <v>89.1</v>
      </c>
      <c r="DP17" s="42">
        <v>89.3</v>
      </c>
      <c r="DQ17" s="42">
        <v>89.4</v>
      </c>
      <c r="DR17" s="42">
        <v>88.8</v>
      </c>
      <c r="DS17" s="42">
        <v>88.9</v>
      </c>
      <c r="DT17" s="42">
        <v>89.1</v>
      </c>
      <c r="DU17" s="42">
        <v>89.6</v>
      </c>
      <c r="DV17" s="42">
        <v>89.5</v>
      </c>
      <c r="DW17" s="42">
        <v>89.3</v>
      </c>
      <c r="DX17" s="42">
        <v>89.7</v>
      </c>
      <c r="DY17" s="42">
        <v>89.6</v>
      </c>
      <c r="DZ17" s="42">
        <v>89.6</v>
      </c>
      <c r="EA17" s="42">
        <v>89.8</v>
      </c>
      <c r="EB17" s="42">
        <v>89.8</v>
      </c>
      <c r="EC17" s="42">
        <v>90.5</v>
      </c>
      <c r="ED17" s="42">
        <v>90.5</v>
      </c>
      <c r="EE17" s="42">
        <v>90.5</v>
      </c>
      <c r="EF17" s="42">
        <v>90.1</v>
      </c>
      <c r="EG17" s="42">
        <v>90.2</v>
      </c>
      <c r="EH17" s="42">
        <v>90.6</v>
      </c>
      <c r="EI17" s="42">
        <v>90.4</v>
      </c>
      <c r="EJ17" s="42">
        <v>91.1</v>
      </c>
      <c r="EK17" s="42">
        <v>91</v>
      </c>
      <c r="EL17" s="42">
        <v>90.9</v>
      </c>
      <c r="EM17" s="42">
        <v>90.7</v>
      </c>
      <c r="EN17" s="42">
        <v>90.7</v>
      </c>
      <c r="EO17" s="42">
        <v>90.8</v>
      </c>
      <c r="EP17" s="42">
        <v>90.9</v>
      </c>
      <c r="EQ17" s="42">
        <v>91.2</v>
      </c>
      <c r="ER17" s="42">
        <v>91.4</v>
      </c>
      <c r="ES17" s="42">
        <v>91.1</v>
      </c>
      <c r="ET17" s="42">
        <v>91.4</v>
      </c>
      <c r="EU17" s="42">
        <v>90.8</v>
      </c>
      <c r="EV17" s="42">
        <v>90.8</v>
      </c>
      <c r="EW17" s="42">
        <v>90.5</v>
      </c>
      <c r="EX17" s="42">
        <v>91.6</v>
      </c>
      <c r="EY17" s="42">
        <v>91.3</v>
      </c>
      <c r="EZ17" s="42">
        <v>91.8</v>
      </c>
      <c r="FA17" s="42">
        <v>91.5</v>
      </c>
      <c r="FB17" s="42">
        <v>90.9</v>
      </c>
      <c r="FC17" s="42">
        <v>91.6</v>
      </c>
      <c r="FD17" s="42">
        <v>90.8</v>
      </c>
      <c r="FE17" s="42">
        <v>91.2</v>
      </c>
      <c r="FF17" s="42">
        <v>91.6</v>
      </c>
      <c r="FG17" s="42">
        <v>92.2</v>
      </c>
      <c r="FH17" s="42">
        <v>91.6</v>
      </c>
      <c r="FI17" s="42">
        <v>91.8</v>
      </c>
      <c r="FJ17" s="42">
        <v>91.4</v>
      </c>
      <c r="FK17" s="42">
        <v>91.7</v>
      </c>
      <c r="FL17" s="42">
        <v>91.8</v>
      </c>
      <c r="FM17" s="42">
        <v>91.7</v>
      </c>
      <c r="FN17" s="42">
        <v>92</v>
      </c>
      <c r="FO17" s="42">
        <v>92</v>
      </c>
      <c r="FP17" s="42">
        <v>92.4</v>
      </c>
      <c r="FQ17" s="42">
        <v>93</v>
      </c>
      <c r="FR17" s="42">
        <v>93.5</v>
      </c>
      <c r="FS17" s="42">
        <v>93.4</v>
      </c>
      <c r="FT17" s="42">
        <v>93.7</v>
      </c>
      <c r="FU17" s="42">
        <v>93.7</v>
      </c>
      <c r="FV17" s="42">
        <v>93.7</v>
      </c>
      <c r="FW17" s="42">
        <v>92.9</v>
      </c>
      <c r="FX17" s="42">
        <v>93.2</v>
      </c>
      <c r="FY17" s="42">
        <v>92.9</v>
      </c>
      <c r="FZ17" s="42">
        <v>93.1</v>
      </c>
      <c r="GA17" s="42">
        <v>93</v>
      </c>
      <c r="GB17" s="42">
        <v>93</v>
      </c>
      <c r="GC17" s="42">
        <v>93.2</v>
      </c>
      <c r="GD17" s="42">
        <v>93.5</v>
      </c>
      <c r="GE17" s="42">
        <v>93.3</v>
      </c>
      <c r="GF17" s="42">
        <v>93.8</v>
      </c>
      <c r="GG17" s="42">
        <v>95.4</v>
      </c>
      <c r="GH17" s="42">
        <v>95.2</v>
      </c>
      <c r="GI17" s="42">
        <v>95.6</v>
      </c>
      <c r="GJ17" s="42">
        <v>95.6</v>
      </c>
      <c r="GK17" s="42">
        <v>95.7</v>
      </c>
      <c r="GL17" s="42">
        <v>95.8</v>
      </c>
      <c r="GM17" s="42">
        <v>95.8</v>
      </c>
      <c r="GN17" s="42">
        <v>95.9</v>
      </c>
      <c r="GO17" s="42">
        <v>96</v>
      </c>
      <c r="GP17" s="42">
        <v>96.3</v>
      </c>
      <c r="GQ17" s="42">
        <v>96.5</v>
      </c>
      <c r="GR17" s="42">
        <v>96.9</v>
      </c>
      <c r="GS17" s="42">
        <v>97.2</v>
      </c>
      <c r="GT17" s="42">
        <v>97.1</v>
      </c>
      <c r="GU17" s="42">
        <v>97.1</v>
      </c>
      <c r="GV17" s="42">
        <v>96.2</v>
      </c>
      <c r="GW17" s="42">
        <v>96.8</v>
      </c>
      <c r="GX17" s="42">
        <v>97.7</v>
      </c>
      <c r="GY17" s="42">
        <v>99</v>
      </c>
      <c r="GZ17" s="42">
        <v>99.4</v>
      </c>
      <c r="HA17" s="42">
        <v>99.1</v>
      </c>
      <c r="HB17" s="42">
        <v>98.7</v>
      </c>
      <c r="HC17" s="42">
        <v>99.1</v>
      </c>
      <c r="HD17" s="42">
        <v>98.5</v>
      </c>
      <c r="HE17" s="42">
        <v>99.1</v>
      </c>
      <c r="HF17" s="42">
        <v>99.4</v>
      </c>
      <c r="HG17" s="42">
        <v>98.8</v>
      </c>
      <c r="HH17" s="42">
        <v>100.2</v>
      </c>
      <c r="HI17" s="42">
        <v>100.2</v>
      </c>
      <c r="HJ17" s="42">
        <v>101.9</v>
      </c>
      <c r="HK17" s="42">
        <v>103.2</v>
      </c>
      <c r="HL17" s="42">
        <v>101.9</v>
      </c>
      <c r="HM17" s="34">
        <v>100.6</v>
      </c>
      <c r="HN17" s="34">
        <v>100.7</v>
      </c>
      <c r="HO17" s="34">
        <v>101.2</v>
      </c>
      <c r="HP17" s="34">
        <v>100.7</v>
      </c>
      <c r="HQ17" s="34">
        <v>100.1</v>
      </c>
      <c r="HR17" s="34">
        <v>101.2</v>
      </c>
      <c r="HS17" s="34">
        <v>100.3</v>
      </c>
      <c r="HT17" s="34">
        <v>100.3</v>
      </c>
      <c r="HU17" s="34">
        <v>100.5</v>
      </c>
      <c r="HV17" s="34">
        <v>101.1</v>
      </c>
      <c r="HW17" s="34">
        <v>100.7</v>
      </c>
      <c r="HX17" s="34">
        <v>100.7</v>
      </c>
      <c r="HY17" s="34">
        <v>101.2</v>
      </c>
      <c r="HZ17" s="34">
        <v>99.9</v>
      </c>
      <c r="IA17" s="34">
        <v>100.1</v>
      </c>
      <c r="IB17" s="34">
        <v>100.2</v>
      </c>
      <c r="IC17" s="34">
        <v>100.1</v>
      </c>
      <c r="ID17" s="34">
        <v>99.9</v>
      </c>
      <c r="IE17" s="34">
        <v>99.9</v>
      </c>
      <c r="IF17" s="34">
        <v>100</v>
      </c>
      <c r="IG17" s="34">
        <v>99.8</v>
      </c>
      <c r="IH17" s="34">
        <v>100</v>
      </c>
      <c r="II17" s="34">
        <v>99.9</v>
      </c>
      <c r="IJ17" s="34">
        <v>100.1</v>
      </c>
      <c r="IK17" s="34">
        <v>100.1</v>
      </c>
      <c r="IL17" s="34">
        <v>100.2</v>
      </c>
      <c r="IM17" s="34">
        <v>100.2</v>
      </c>
      <c r="IN17" s="34">
        <v>98.3</v>
      </c>
      <c r="IO17" s="34">
        <v>99.2</v>
      </c>
      <c r="IP17" s="34">
        <v>100.2</v>
      </c>
      <c r="IQ17" s="34">
        <v>100.6</v>
      </c>
      <c r="IR17" s="34">
        <v>100.6</v>
      </c>
      <c r="IS17" s="34">
        <v>100.8</v>
      </c>
      <c r="IT17" s="34">
        <v>100.8</v>
      </c>
      <c r="IU17" s="34">
        <v>100.9</v>
      </c>
      <c r="IV17" s="34">
        <v>101.2</v>
      </c>
    </row>
    <row r="18" spans="1:256" x14ac:dyDescent="0.15">
      <c r="A18" s="43" t="s">
        <v>490</v>
      </c>
      <c r="B18" s="40" t="s">
        <v>491</v>
      </c>
      <c r="C18" s="40" t="s">
        <v>492</v>
      </c>
      <c r="D18" s="40" t="s">
        <v>493</v>
      </c>
      <c r="E18" s="41">
        <v>86.8</v>
      </c>
      <c r="F18" s="42">
        <v>86.7</v>
      </c>
      <c r="G18" s="42">
        <v>86.4</v>
      </c>
      <c r="H18" s="42">
        <v>86.8</v>
      </c>
      <c r="I18" s="42">
        <v>86.6</v>
      </c>
      <c r="J18" s="42">
        <v>86.5</v>
      </c>
      <c r="K18" s="42">
        <v>86.2</v>
      </c>
      <c r="L18" s="42">
        <v>86.3</v>
      </c>
      <c r="M18" s="42">
        <v>86.6</v>
      </c>
      <c r="N18" s="42">
        <v>86.1</v>
      </c>
      <c r="O18" s="42">
        <v>86.3</v>
      </c>
      <c r="P18" s="42">
        <v>86.5</v>
      </c>
      <c r="Q18" s="42">
        <v>86.4</v>
      </c>
      <c r="R18" s="42">
        <v>86.7</v>
      </c>
      <c r="S18" s="42">
        <v>86.4</v>
      </c>
      <c r="T18" s="42">
        <v>86.5</v>
      </c>
      <c r="U18" s="42">
        <v>86.9</v>
      </c>
      <c r="V18" s="42">
        <v>86.6</v>
      </c>
      <c r="W18" s="42">
        <v>86.8</v>
      </c>
      <c r="X18" s="42">
        <v>86.9</v>
      </c>
      <c r="Y18" s="42">
        <v>87</v>
      </c>
      <c r="Z18" s="42">
        <v>86.8</v>
      </c>
      <c r="AA18" s="42">
        <v>86.8</v>
      </c>
      <c r="AB18" s="42">
        <v>86.9</v>
      </c>
      <c r="AC18" s="42">
        <v>86.9</v>
      </c>
      <c r="AD18" s="42">
        <v>87.1</v>
      </c>
      <c r="AE18" s="42">
        <v>87.1</v>
      </c>
      <c r="AF18" s="42">
        <v>87.4</v>
      </c>
      <c r="AG18" s="42">
        <v>87.5</v>
      </c>
      <c r="AH18" s="42">
        <v>87.6</v>
      </c>
      <c r="AI18" s="42">
        <v>87.6</v>
      </c>
      <c r="AJ18" s="42">
        <v>87.7</v>
      </c>
      <c r="AK18" s="42">
        <v>88</v>
      </c>
      <c r="AL18" s="42">
        <v>88.2</v>
      </c>
      <c r="AM18" s="42">
        <v>88.2</v>
      </c>
      <c r="AN18" s="42">
        <v>88.6</v>
      </c>
      <c r="AO18" s="42">
        <v>89.2</v>
      </c>
      <c r="AP18" s="42">
        <v>89.3</v>
      </c>
      <c r="AQ18" s="42">
        <v>89.4</v>
      </c>
      <c r="AR18" s="42">
        <v>89.8</v>
      </c>
      <c r="AS18" s="42">
        <v>89.8</v>
      </c>
      <c r="AT18" s="42">
        <v>90</v>
      </c>
      <c r="AU18" s="42">
        <v>90.1</v>
      </c>
      <c r="AV18" s="42">
        <v>90.1</v>
      </c>
      <c r="AW18" s="42">
        <v>90.2</v>
      </c>
      <c r="AX18" s="42">
        <v>90.4</v>
      </c>
      <c r="AY18" s="42">
        <v>90.3</v>
      </c>
      <c r="AZ18" s="42">
        <v>90.3</v>
      </c>
      <c r="BA18" s="42">
        <v>90.7</v>
      </c>
      <c r="BB18" s="42">
        <v>90.5</v>
      </c>
      <c r="BC18" s="42">
        <v>90.6</v>
      </c>
      <c r="BD18" s="42">
        <v>91.1</v>
      </c>
      <c r="BE18" s="42">
        <v>91.1</v>
      </c>
      <c r="BF18" s="42">
        <v>91.5</v>
      </c>
      <c r="BG18" s="42">
        <v>91.7</v>
      </c>
      <c r="BH18" s="42">
        <v>91.9</v>
      </c>
      <c r="BI18" s="42">
        <v>91.9</v>
      </c>
      <c r="BJ18" s="42">
        <v>91.9</v>
      </c>
      <c r="BK18" s="42">
        <v>92</v>
      </c>
      <c r="BL18" s="42">
        <v>91.7</v>
      </c>
      <c r="BM18" s="42">
        <v>91.5</v>
      </c>
      <c r="BN18" s="42">
        <v>91.4</v>
      </c>
      <c r="BO18" s="42">
        <v>91.1</v>
      </c>
      <c r="BP18" s="42">
        <v>90.9</v>
      </c>
      <c r="BQ18" s="42">
        <v>91</v>
      </c>
      <c r="BR18" s="42">
        <v>90.7</v>
      </c>
      <c r="BS18" s="42">
        <v>90.8</v>
      </c>
      <c r="BT18" s="42">
        <v>90.7</v>
      </c>
      <c r="BU18" s="42">
        <v>91</v>
      </c>
      <c r="BV18" s="42">
        <v>91.1</v>
      </c>
      <c r="BW18" s="42">
        <v>90.7</v>
      </c>
      <c r="BX18" s="42">
        <v>91.1</v>
      </c>
      <c r="BY18" s="42">
        <v>91.4</v>
      </c>
      <c r="BZ18" s="42">
        <v>91.1</v>
      </c>
      <c r="CA18" s="42">
        <v>91.2</v>
      </c>
      <c r="CB18" s="42">
        <v>91.5</v>
      </c>
      <c r="CC18" s="42">
        <v>91.6</v>
      </c>
      <c r="CD18" s="42">
        <v>91.7</v>
      </c>
      <c r="CE18" s="42">
        <v>92.1</v>
      </c>
      <c r="CF18" s="42">
        <v>92.2</v>
      </c>
      <c r="CG18" s="42">
        <v>92.7</v>
      </c>
      <c r="CH18" s="42">
        <v>93.1</v>
      </c>
      <c r="CI18" s="42">
        <v>93.2</v>
      </c>
      <c r="CJ18" s="42">
        <v>93.8</v>
      </c>
      <c r="CK18" s="42">
        <v>94.7</v>
      </c>
      <c r="CL18" s="42">
        <v>95</v>
      </c>
      <c r="CM18" s="42">
        <v>95.1</v>
      </c>
      <c r="CN18" s="42">
        <v>95.2</v>
      </c>
      <c r="CO18" s="42">
        <v>95.6</v>
      </c>
      <c r="CP18" s="42">
        <v>94.9</v>
      </c>
      <c r="CQ18" s="42">
        <v>95.2</v>
      </c>
      <c r="CR18" s="42">
        <v>95.3</v>
      </c>
      <c r="CS18" s="42">
        <v>95.4</v>
      </c>
      <c r="CT18" s="42">
        <v>95.4</v>
      </c>
      <c r="CU18" s="42">
        <v>95.4</v>
      </c>
      <c r="CV18" s="42">
        <v>95.4</v>
      </c>
      <c r="CW18" s="42">
        <v>96</v>
      </c>
      <c r="CX18" s="42">
        <v>96.2</v>
      </c>
      <c r="CY18" s="42">
        <v>96.2</v>
      </c>
      <c r="CZ18" s="42">
        <v>96.9</v>
      </c>
      <c r="DA18" s="42">
        <v>96.8</v>
      </c>
      <c r="DB18" s="42">
        <v>96.9</v>
      </c>
      <c r="DC18" s="42">
        <v>97.1</v>
      </c>
      <c r="DD18" s="42">
        <v>97.7</v>
      </c>
      <c r="DE18" s="42">
        <v>97.3</v>
      </c>
      <c r="DF18" s="42">
        <v>97.4</v>
      </c>
      <c r="DG18" s="42">
        <v>97.5</v>
      </c>
      <c r="DH18" s="42">
        <v>97.3</v>
      </c>
      <c r="DI18" s="42">
        <v>98</v>
      </c>
      <c r="DJ18" s="42">
        <v>98</v>
      </c>
      <c r="DK18" s="42">
        <v>97</v>
      </c>
      <c r="DL18" s="42">
        <v>97.8</v>
      </c>
      <c r="DM18" s="42">
        <v>97.8</v>
      </c>
      <c r="DN18" s="42">
        <v>97.8</v>
      </c>
      <c r="DO18" s="42">
        <v>98</v>
      </c>
      <c r="DP18" s="42">
        <v>98.4</v>
      </c>
      <c r="DQ18" s="42">
        <v>98.9</v>
      </c>
      <c r="DR18" s="42">
        <v>97.2</v>
      </c>
      <c r="DS18" s="42">
        <v>97.4</v>
      </c>
      <c r="DT18" s="42">
        <v>97.6</v>
      </c>
      <c r="DU18" s="42">
        <v>98.8</v>
      </c>
      <c r="DV18" s="42">
        <v>98.1</v>
      </c>
      <c r="DW18" s="42">
        <v>98.7</v>
      </c>
      <c r="DX18" s="42">
        <v>98.7</v>
      </c>
      <c r="DY18" s="42">
        <v>98.4</v>
      </c>
      <c r="DZ18" s="42">
        <v>98.6</v>
      </c>
      <c r="EA18" s="42">
        <v>99</v>
      </c>
      <c r="EB18" s="42">
        <v>98.9</v>
      </c>
      <c r="EC18" s="42">
        <v>99.7</v>
      </c>
      <c r="ED18" s="42">
        <v>98.1</v>
      </c>
      <c r="EE18" s="42">
        <v>98.1</v>
      </c>
      <c r="EF18" s="42">
        <v>98.2</v>
      </c>
      <c r="EG18" s="42">
        <v>97</v>
      </c>
      <c r="EH18" s="42">
        <v>97.6</v>
      </c>
      <c r="EI18" s="42">
        <v>97.9</v>
      </c>
      <c r="EJ18" s="42">
        <v>97.8</v>
      </c>
      <c r="EK18" s="42">
        <v>97.9</v>
      </c>
      <c r="EL18" s="42">
        <v>97.8</v>
      </c>
      <c r="EM18" s="42">
        <v>96.6</v>
      </c>
      <c r="EN18" s="42">
        <v>96.9</v>
      </c>
      <c r="EO18" s="42">
        <v>96.9</v>
      </c>
      <c r="EP18" s="42">
        <v>96.7</v>
      </c>
      <c r="EQ18" s="42">
        <v>96.6</v>
      </c>
      <c r="ER18" s="42">
        <v>96.5</v>
      </c>
      <c r="ES18" s="42">
        <v>96.5</v>
      </c>
      <c r="ET18" s="42">
        <v>96.5</v>
      </c>
      <c r="EU18" s="42">
        <v>96.4</v>
      </c>
      <c r="EV18" s="42">
        <v>96.4</v>
      </c>
      <c r="EW18" s="42">
        <v>96.5</v>
      </c>
      <c r="EX18" s="42">
        <v>96.8</v>
      </c>
      <c r="EY18" s="42">
        <v>96.1</v>
      </c>
      <c r="EZ18" s="42">
        <v>96.9</v>
      </c>
      <c r="FA18" s="42">
        <v>96.6</v>
      </c>
      <c r="FB18" s="42">
        <v>96.7</v>
      </c>
      <c r="FC18" s="42">
        <v>96.4</v>
      </c>
      <c r="FD18" s="42">
        <v>96.6</v>
      </c>
      <c r="FE18" s="42">
        <v>97.8</v>
      </c>
      <c r="FF18" s="42">
        <v>98.5</v>
      </c>
      <c r="FG18" s="42">
        <v>98.5</v>
      </c>
      <c r="FH18" s="42">
        <v>98.3</v>
      </c>
      <c r="FI18" s="42">
        <v>98.9</v>
      </c>
      <c r="FJ18" s="42">
        <v>98.9</v>
      </c>
      <c r="FK18" s="42">
        <v>98.8</v>
      </c>
      <c r="FL18" s="42">
        <v>98.8</v>
      </c>
      <c r="FM18" s="42">
        <v>99</v>
      </c>
      <c r="FN18" s="42">
        <v>98.6</v>
      </c>
      <c r="FO18" s="42">
        <v>98.5</v>
      </c>
      <c r="FP18" s="42">
        <v>98.8</v>
      </c>
      <c r="FQ18" s="42">
        <v>99.7</v>
      </c>
      <c r="FR18" s="42">
        <v>99.9</v>
      </c>
      <c r="FS18" s="42">
        <v>100.5</v>
      </c>
      <c r="FT18" s="42">
        <v>100.3</v>
      </c>
      <c r="FU18" s="42">
        <v>100.3</v>
      </c>
      <c r="FV18" s="42">
        <v>100.4</v>
      </c>
      <c r="FW18" s="42">
        <v>100.3</v>
      </c>
      <c r="FX18" s="42">
        <v>100.4</v>
      </c>
      <c r="FY18" s="42">
        <v>100.2</v>
      </c>
      <c r="FZ18" s="42">
        <v>99.3</v>
      </c>
      <c r="GA18" s="42">
        <v>99.1</v>
      </c>
      <c r="GB18" s="42">
        <v>99.3</v>
      </c>
      <c r="GC18" s="42">
        <v>99.4</v>
      </c>
      <c r="GD18" s="42">
        <v>99.3</v>
      </c>
      <c r="GE18" s="42">
        <v>99.4</v>
      </c>
      <c r="GF18" s="42">
        <v>99.3</v>
      </c>
      <c r="GG18" s="42">
        <v>99.4</v>
      </c>
      <c r="GH18" s="42">
        <v>99.3</v>
      </c>
      <c r="GI18" s="42">
        <v>99.3</v>
      </c>
      <c r="GJ18" s="42">
        <v>99.4</v>
      </c>
      <c r="GK18" s="42">
        <v>99.5</v>
      </c>
      <c r="GL18" s="42">
        <v>99.7</v>
      </c>
      <c r="GM18" s="42">
        <v>99.8</v>
      </c>
      <c r="GN18" s="42">
        <v>99.8</v>
      </c>
      <c r="GO18" s="42">
        <v>100.6</v>
      </c>
      <c r="GP18" s="42">
        <v>100.6</v>
      </c>
      <c r="GQ18" s="42">
        <v>100.7</v>
      </c>
      <c r="GR18" s="42">
        <v>100.8</v>
      </c>
      <c r="GS18" s="42">
        <v>100.6</v>
      </c>
      <c r="GT18" s="42">
        <v>100.6</v>
      </c>
      <c r="GU18" s="42">
        <v>100.5</v>
      </c>
      <c r="GV18" s="42">
        <v>99.1</v>
      </c>
      <c r="GW18" s="42">
        <v>99</v>
      </c>
      <c r="GX18" s="42">
        <v>98.6</v>
      </c>
      <c r="GY18" s="42">
        <v>99.9</v>
      </c>
      <c r="GZ18" s="42">
        <v>99.9</v>
      </c>
      <c r="HA18" s="42">
        <v>99.9</v>
      </c>
      <c r="HB18" s="42">
        <v>100</v>
      </c>
      <c r="HC18" s="42">
        <v>100</v>
      </c>
      <c r="HD18" s="42">
        <v>99.7</v>
      </c>
      <c r="HE18" s="42">
        <v>99.6</v>
      </c>
      <c r="HF18" s="42">
        <v>99.7</v>
      </c>
      <c r="HG18" s="42">
        <v>99.8</v>
      </c>
      <c r="HH18" s="42">
        <v>100.8</v>
      </c>
      <c r="HI18" s="42">
        <v>100.5</v>
      </c>
      <c r="HJ18" s="42">
        <v>100.3</v>
      </c>
      <c r="HK18" s="42">
        <v>100</v>
      </c>
      <c r="HL18" s="42">
        <v>99.7</v>
      </c>
      <c r="HM18" s="34">
        <v>100</v>
      </c>
      <c r="HN18" s="34">
        <v>100</v>
      </c>
      <c r="HO18" s="34">
        <v>100.2</v>
      </c>
      <c r="HP18" s="34">
        <v>100.1</v>
      </c>
      <c r="HQ18" s="34">
        <v>100.2</v>
      </c>
      <c r="HR18" s="34">
        <v>100.1</v>
      </c>
      <c r="HS18" s="34">
        <v>99.9</v>
      </c>
      <c r="HT18" s="34">
        <v>99.9</v>
      </c>
      <c r="HU18" s="34">
        <v>100</v>
      </c>
      <c r="HV18" s="34">
        <v>99.7</v>
      </c>
      <c r="HW18" s="34">
        <v>99.9</v>
      </c>
      <c r="HX18" s="34">
        <v>100</v>
      </c>
      <c r="HY18" s="34">
        <v>100.4</v>
      </c>
      <c r="HZ18" s="34">
        <v>100.7</v>
      </c>
      <c r="IA18" s="34">
        <v>100.6</v>
      </c>
      <c r="IB18" s="34">
        <v>100.6</v>
      </c>
      <c r="IC18" s="34">
        <v>100.6</v>
      </c>
      <c r="ID18" s="34">
        <v>100.6</v>
      </c>
      <c r="IE18" s="34">
        <v>100.1</v>
      </c>
      <c r="IF18" s="34">
        <v>100.2</v>
      </c>
      <c r="IG18" s="34">
        <v>100.2</v>
      </c>
      <c r="IH18" s="34">
        <v>100.4</v>
      </c>
      <c r="II18" s="34">
        <v>100.3</v>
      </c>
      <c r="IJ18" s="34">
        <v>100.1</v>
      </c>
      <c r="IK18" s="34">
        <v>100.6</v>
      </c>
      <c r="IL18" s="34">
        <v>100.6</v>
      </c>
      <c r="IM18" s="34">
        <v>100.5</v>
      </c>
      <c r="IN18" s="34">
        <v>100.7</v>
      </c>
      <c r="IO18" s="34">
        <v>100.8</v>
      </c>
      <c r="IP18" s="34">
        <v>101</v>
      </c>
      <c r="IQ18" s="34">
        <v>101.1</v>
      </c>
      <c r="IR18" s="34">
        <v>100.9</v>
      </c>
      <c r="IS18" s="34">
        <v>101</v>
      </c>
      <c r="IT18" s="34">
        <v>100.4</v>
      </c>
      <c r="IU18" s="34">
        <v>100.6</v>
      </c>
      <c r="IV18" s="34">
        <v>100.6</v>
      </c>
    </row>
    <row r="19" spans="1:256" x14ac:dyDescent="0.15">
      <c r="A19" s="43" t="s">
        <v>494</v>
      </c>
      <c r="B19" s="40" t="s">
        <v>495</v>
      </c>
      <c r="C19" s="40" t="s">
        <v>496</v>
      </c>
      <c r="D19" s="40" t="s">
        <v>497</v>
      </c>
      <c r="E19" s="41">
        <v>57.2</v>
      </c>
      <c r="F19" s="42">
        <v>56.8</v>
      </c>
      <c r="G19" s="42">
        <v>55.7</v>
      </c>
      <c r="H19" s="42">
        <v>55.5</v>
      </c>
      <c r="I19" s="42">
        <v>55.2</v>
      </c>
      <c r="J19" s="42">
        <v>54.5</v>
      </c>
      <c r="K19" s="42">
        <v>53.7</v>
      </c>
      <c r="L19" s="42">
        <v>53.2</v>
      </c>
      <c r="M19" s="42">
        <v>53.2</v>
      </c>
      <c r="N19" s="42">
        <v>53.7</v>
      </c>
      <c r="O19" s="42">
        <v>53.3</v>
      </c>
      <c r="P19" s="42">
        <v>52.8</v>
      </c>
      <c r="Q19" s="42">
        <v>53.1</v>
      </c>
      <c r="R19" s="42">
        <v>53.3</v>
      </c>
      <c r="S19" s="42">
        <v>54.2</v>
      </c>
      <c r="T19" s="42">
        <v>56.3</v>
      </c>
      <c r="U19" s="42">
        <v>56.7</v>
      </c>
      <c r="V19" s="42">
        <v>56.3</v>
      </c>
      <c r="W19" s="42">
        <v>57.7</v>
      </c>
      <c r="X19" s="42">
        <v>59</v>
      </c>
      <c r="Y19" s="42">
        <v>60.1</v>
      </c>
      <c r="Z19" s="42">
        <v>60.9</v>
      </c>
      <c r="AA19" s="42">
        <v>61.7</v>
      </c>
      <c r="AB19" s="42">
        <v>66</v>
      </c>
      <c r="AC19" s="42">
        <v>68.3</v>
      </c>
      <c r="AD19" s="42">
        <v>68.400000000000006</v>
      </c>
      <c r="AE19" s="42">
        <v>69.5</v>
      </c>
      <c r="AF19" s="42">
        <v>68.2</v>
      </c>
      <c r="AG19" s="42">
        <v>68.400000000000006</v>
      </c>
      <c r="AH19" s="42">
        <v>69.599999999999994</v>
      </c>
      <c r="AI19" s="42">
        <v>70.3</v>
      </c>
      <c r="AJ19" s="42">
        <v>70.8</v>
      </c>
      <c r="AK19" s="42">
        <v>78.400000000000006</v>
      </c>
      <c r="AL19" s="42">
        <v>76.599999999999994</v>
      </c>
      <c r="AM19" s="42">
        <v>77</v>
      </c>
      <c r="AN19" s="42">
        <v>75.5</v>
      </c>
      <c r="AO19" s="42">
        <v>68.400000000000006</v>
      </c>
      <c r="AP19" s="42">
        <v>67.8</v>
      </c>
      <c r="AQ19" s="42">
        <v>67.599999999999994</v>
      </c>
      <c r="AR19" s="42">
        <v>68.3</v>
      </c>
      <c r="AS19" s="42">
        <v>69.400000000000006</v>
      </c>
      <c r="AT19" s="42">
        <v>69.8</v>
      </c>
      <c r="AU19" s="42">
        <v>69.099999999999994</v>
      </c>
      <c r="AV19" s="42">
        <v>67.5</v>
      </c>
      <c r="AW19" s="42">
        <v>67.8</v>
      </c>
      <c r="AX19" s="42">
        <v>67.400000000000006</v>
      </c>
      <c r="AY19" s="42">
        <v>65.900000000000006</v>
      </c>
      <c r="AZ19" s="42">
        <v>63.5</v>
      </c>
      <c r="BA19" s="42">
        <v>63</v>
      </c>
      <c r="BB19" s="42">
        <v>62.7</v>
      </c>
      <c r="BC19" s="42">
        <v>63.7</v>
      </c>
      <c r="BD19" s="42">
        <v>66.099999999999994</v>
      </c>
      <c r="BE19" s="42">
        <v>65.8</v>
      </c>
      <c r="BF19" s="42">
        <v>64.7</v>
      </c>
      <c r="BG19" s="42">
        <v>63.7</v>
      </c>
      <c r="BH19" s="42">
        <v>65.3</v>
      </c>
      <c r="BI19" s="42">
        <v>67.2</v>
      </c>
      <c r="BJ19" s="42">
        <v>68.599999999999994</v>
      </c>
      <c r="BK19" s="42">
        <v>66.900000000000006</v>
      </c>
      <c r="BL19" s="42">
        <v>67.2</v>
      </c>
      <c r="BM19" s="42">
        <v>69.599999999999994</v>
      </c>
      <c r="BN19" s="42">
        <v>71.8</v>
      </c>
      <c r="BO19" s="42">
        <v>76</v>
      </c>
      <c r="BP19" s="42">
        <v>69.900000000000006</v>
      </c>
      <c r="BQ19" s="42">
        <v>65.599999999999994</v>
      </c>
      <c r="BR19" s="42">
        <v>64.5</v>
      </c>
      <c r="BS19" s="42">
        <v>64.7</v>
      </c>
      <c r="BT19" s="42">
        <v>65.400000000000006</v>
      </c>
      <c r="BU19" s="42">
        <v>65.5</v>
      </c>
      <c r="BV19" s="42">
        <v>66.2</v>
      </c>
      <c r="BW19" s="42">
        <v>67.099999999999994</v>
      </c>
      <c r="BX19" s="42">
        <v>66.900000000000006</v>
      </c>
      <c r="BY19" s="42">
        <v>68.900000000000006</v>
      </c>
      <c r="BZ19" s="42">
        <v>68.599999999999994</v>
      </c>
      <c r="CA19" s="42">
        <v>70.7</v>
      </c>
      <c r="CB19" s="42">
        <v>71.599999999999994</v>
      </c>
      <c r="CC19" s="42">
        <v>74.7</v>
      </c>
      <c r="CD19" s="42">
        <v>73.599999999999994</v>
      </c>
      <c r="CE19" s="42">
        <v>73.900000000000006</v>
      </c>
      <c r="CF19" s="42">
        <v>77.599999999999994</v>
      </c>
      <c r="CG19" s="42">
        <v>78</v>
      </c>
      <c r="CH19" s="42">
        <v>82.1</v>
      </c>
      <c r="CI19" s="42">
        <v>82.6</v>
      </c>
      <c r="CJ19" s="42">
        <v>82.4</v>
      </c>
      <c r="CK19" s="42">
        <v>79.099999999999994</v>
      </c>
      <c r="CL19" s="42">
        <v>80</v>
      </c>
      <c r="CM19" s="42">
        <v>84.4</v>
      </c>
      <c r="CN19" s="42">
        <v>86.8</v>
      </c>
      <c r="CO19" s="42">
        <v>84.6</v>
      </c>
      <c r="CP19" s="42">
        <v>87.2</v>
      </c>
      <c r="CQ19" s="42">
        <v>90.3</v>
      </c>
      <c r="CR19" s="42">
        <v>91.1</v>
      </c>
      <c r="CS19" s="42">
        <v>94</v>
      </c>
      <c r="CT19" s="42">
        <v>95.3</v>
      </c>
      <c r="CU19" s="42">
        <v>91.4</v>
      </c>
      <c r="CV19" s="42">
        <v>88.8</v>
      </c>
      <c r="CW19" s="42">
        <v>90.5</v>
      </c>
      <c r="CX19" s="42">
        <v>91.3</v>
      </c>
      <c r="CY19" s="42">
        <v>92.3</v>
      </c>
      <c r="CZ19" s="42">
        <v>93.6</v>
      </c>
      <c r="DA19" s="42">
        <v>95.8</v>
      </c>
      <c r="DB19" s="42">
        <v>94.5</v>
      </c>
      <c r="DC19" s="42">
        <v>95.6</v>
      </c>
      <c r="DD19" s="42">
        <v>96</v>
      </c>
      <c r="DE19" s="42">
        <v>93.6</v>
      </c>
      <c r="DF19" s="42">
        <v>89.1</v>
      </c>
      <c r="DG19" s="42">
        <v>88.4</v>
      </c>
      <c r="DH19" s="42">
        <v>88.4</v>
      </c>
      <c r="DI19" s="42">
        <v>87.1</v>
      </c>
      <c r="DJ19" s="42">
        <v>87.2</v>
      </c>
      <c r="DK19" s="42">
        <v>88.9</v>
      </c>
      <c r="DL19" s="42">
        <v>90.8</v>
      </c>
      <c r="DM19" s="42">
        <v>91.4</v>
      </c>
      <c r="DN19" s="42">
        <v>92.4</v>
      </c>
      <c r="DO19" s="42">
        <v>93.4</v>
      </c>
      <c r="DP19" s="42">
        <v>93.5</v>
      </c>
      <c r="DQ19" s="42">
        <v>94.2</v>
      </c>
      <c r="DR19" s="42">
        <v>95.8</v>
      </c>
      <c r="DS19" s="42">
        <v>102.2</v>
      </c>
      <c r="DT19" s="42">
        <v>103.9</v>
      </c>
      <c r="DU19" s="42">
        <v>103.4</v>
      </c>
      <c r="DV19" s="42">
        <v>102.2</v>
      </c>
      <c r="DW19" s="42">
        <v>107.8</v>
      </c>
      <c r="DX19" s="42">
        <v>110</v>
      </c>
      <c r="DY19" s="42">
        <v>116.9</v>
      </c>
      <c r="DZ19" s="42">
        <v>124.2</v>
      </c>
      <c r="EA19" s="42">
        <v>123.8</v>
      </c>
      <c r="EB19" s="42">
        <v>116.1</v>
      </c>
      <c r="EC19" s="42">
        <v>113.4</v>
      </c>
      <c r="ED19" s="42">
        <v>107.2</v>
      </c>
      <c r="EE19" s="42">
        <v>98.2</v>
      </c>
      <c r="EF19" s="42">
        <v>89.4</v>
      </c>
      <c r="EG19" s="42">
        <v>84.5</v>
      </c>
      <c r="EH19" s="42">
        <v>84.3</v>
      </c>
      <c r="EI19" s="42">
        <v>81.2</v>
      </c>
      <c r="EJ19" s="42">
        <v>83.5</v>
      </c>
      <c r="EK19" s="42">
        <v>83.3</v>
      </c>
      <c r="EL19" s="42">
        <v>87.2</v>
      </c>
      <c r="EM19" s="42">
        <v>86.3</v>
      </c>
      <c r="EN19" s="42">
        <v>88.9</v>
      </c>
      <c r="EO19" s="42">
        <v>87.5</v>
      </c>
      <c r="EP19" s="42">
        <v>87.2</v>
      </c>
      <c r="EQ19" s="42">
        <v>90</v>
      </c>
      <c r="ER19" s="42">
        <v>89.2</v>
      </c>
      <c r="ES19" s="42">
        <v>93.1</v>
      </c>
      <c r="ET19" s="42">
        <v>92.9</v>
      </c>
      <c r="EU19" s="42">
        <v>96.3</v>
      </c>
      <c r="EV19" s="42">
        <v>99.1</v>
      </c>
      <c r="EW19" s="42">
        <v>101.2</v>
      </c>
      <c r="EX19" s="42">
        <v>100.3</v>
      </c>
      <c r="EY19" s="42">
        <v>99.2</v>
      </c>
      <c r="EZ19" s="42">
        <v>98.5</v>
      </c>
      <c r="FA19" s="42">
        <v>98.7</v>
      </c>
      <c r="FB19" s="42">
        <v>100</v>
      </c>
      <c r="FC19" s="42">
        <v>101.8</v>
      </c>
      <c r="FD19" s="42">
        <v>104.5</v>
      </c>
      <c r="FE19" s="42">
        <v>110.2</v>
      </c>
      <c r="FF19" s="42">
        <v>112.2</v>
      </c>
      <c r="FG19" s="42">
        <v>117.2</v>
      </c>
      <c r="FH19" s="42">
        <v>118.2</v>
      </c>
      <c r="FI19" s="42">
        <v>114.8</v>
      </c>
      <c r="FJ19" s="42">
        <v>114.2</v>
      </c>
      <c r="FK19" s="42">
        <v>113.5</v>
      </c>
      <c r="FL19" s="42">
        <v>113.8</v>
      </c>
      <c r="FM19" s="42">
        <v>114.7</v>
      </c>
      <c r="FN19" s="42">
        <v>115.5</v>
      </c>
      <c r="FO19" s="42">
        <v>118.9</v>
      </c>
      <c r="FP19" s="42">
        <v>118.4</v>
      </c>
      <c r="FQ19" s="42">
        <v>121.5</v>
      </c>
      <c r="FR19" s="42">
        <v>122.3</v>
      </c>
      <c r="FS19" s="42">
        <v>124.6</v>
      </c>
      <c r="FT19" s="42">
        <v>124.1</v>
      </c>
      <c r="FU19" s="42">
        <v>121.4</v>
      </c>
      <c r="FV19" s="42">
        <v>117.1</v>
      </c>
      <c r="FW19" s="42">
        <v>116.3</v>
      </c>
      <c r="FX19" s="42">
        <v>123.1</v>
      </c>
      <c r="FY19" s="42">
        <v>121.6</v>
      </c>
      <c r="FZ19" s="42">
        <v>120</v>
      </c>
      <c r="GA19" s="42">
        <v>118.4</v>
      </c>
      <c r="GB19" s="42">
        <v>117.9</v>
      </c>
      <c r="GC19" s="42">
        <v>118.8</v>
      </c>
      <c r="GD19" s="42">
        <v>121.3</v>
      </c>
      <c r="GE19" s="42">
        <v>120.9</v>
      </c>
      <c r="GF19" s="42">
        <v>118.5</v>
      </c>
      <c r="GG19" s="42">
        <v>114.8</v>
      </c>
      <c r="GH19" s="42">
        <v>114.9</v>
      </c>
      <c r="GI19" s="42">
        <v>115.5</v>
      </c>
      <c r="GJ19" s="42">
        <v>116.4</v>
      </c>
      <c r="GK19" s="42">
        <v>118.5</v>
      </c>
      <c r="GL19" s="42">
        <v>115.3</v>
      </c>
      <c r="GM19" s="42">
        <v>113.7</v>
      </c>
      <c r="GN19" s="42">
        <v>115.2</v>
      </c>
      <c r="GO19" s="42">
        <v>114.8</v>
      </c>
      <c r="GP19" s="42">
        <v>114.9</v>
      </c>
      <c r="GQ19" s="42">
        <v>113.7</v>
      </c>
      <c r="GR19" s="42">
        <v>113.1</v>
      </c>
      <c r="GS19" s="42">
        <v>113</v>
      </c>
      <c r="GT19" s="42">
        <v>113</v>
      </c>
      <c r="GU19" s="42">
        <v>113.1</v>
      </c>
      <c r="GV19" s="42">
        <v>112.2</v>
      </c>
      <c r="GW19" s="42">
        <v>111.9</v>
      </c>
      <c r="GX19" s="42">
        <v>110.1</v>
      </c>
      <c r="GY19" s="42">
        <v>107.5</v>
      </c>
      <c r="GZ19" s="42">
        <v>102.3</v>
      </c>
      <c r="HA19" s="42">
        <v>96.9</v>
      </c>
      <c r="HB19" s="42">
        <v>101.7</v>
      </c>
      <c r="HC19" s="42">
        <v>104.8</v>
      </c>
      <c r="HD19" s="42">
        <v>104.4</v>
      </c>
      <c r="HE19" s="42">
        <v>106.7</v>
      </c>
      <c r="HF19" s="42">
        <v>105.3</v>
      </c>
      <c r="HG19" s="42">
        <v>102.8</v>
      </c>
      <c r="HH19" s="42">
        <v>97.6</v>
      </c>
      <c r="HI19" s="42">
        <v>95.8</v>
      </c>
      <c r="HJ19" s="42">
        <v>95.8</v>
      </c>
      <c r="HK19" s="42">
        <v>95.2</v>
      </c>
      <c r="HL19" s="42">
        <v>92.9</v>
      </c>
      <c r="HM19" s="34">
        <v>89</v>
      </c>
      <c r="HN19" s="34">
        <v>88.2</v>
      </c>
      <c r="HO19" s="34">
        <v>91.2</v>
      </c>
      <c r="HP19" s="34">
        <v>91.9</v>
      </c>
      <c r="HQ19" s="34">
        <v>96.1</v>
      </c>
      <c r="HR19" s="34">
        <v>100.7</v>
      </c>
      <c r="HS19" s="34">
        <v>98.3</v>
      </c>
      <c r="HT19" s="34">
        <v>95.2</v>
      </c>
      <c r="HU19" s="34">
        <v>96.6</v>
      </c>
      <c r="HV19" s="34">
        <v>98.9</v>
      </c>
      <c r="HW19" s="34">
        <v>100.2</v>
      </c>
      <c r="HX19" s="34">
        <v>101.2</v>
      </c>
      <c r="HY19" s="34">
        <v>109.6</v>
      </c>
      <c r="HZ19" s="34">
        <v>109.7</v>
      </c>
      <c r="IA19" s="34">
        <v>108.1</v>
      </c>
      <c r="IB19" s="34">
        <v>107.8</v>
      </c>
      <c r="IC19" s="34">
        <v>105.1</v>
      </c>
      <c r="ID19" s="34">
        <v>102.6</v>
      </c>
      <c r="IE19" s="34">
        <v>101.6</v>
      </c>
      <c r="IF19" s="34">
        <v>103.6</v>
      </c>
      <c r="IG19" s="34">
        <v>105.6</v>
      </c>
      <c r="IH19" s="34">
        <v>107.6</v>
      </c>
      <c r="II19" s="34">
        <v>110.2</v>
      </c>
      <c r="IJ19" s="34">
        <v>110.6</v>
      </c>
      <c r="IK19" s="34">
        <v>120.1</v>
      </c>
      <c r="IL19" s="34">
        <v>119.3</v>
      </c>
      <c r="IM19" s="34">
        <v>118.6</v>
      </c>
      <c r="IN19" s="34">
        <v>121.2</v>
      </c>
      <c r="IO19" s="34">
        <v>125.7</v>
      </c>
      <c r="IP19" s="34">
        <v>126.9</v>
      </c>
      <c r="IQ19" s="34">
        <v>125.4</v>
      </c>
      <c r="IR19" s="34">
        <v>125.7</v>
      </c>
      <c r="IS19" s="34">
        <v>128</v>
      </c>
      <c r="IT19" s="34">
        <v>132</v>
      </c>
      <c r="IU19" s="34">
        <v>128.4</v>
      </c>
      <c r="IV19" s="34">
        <v>123.2</v>
      </c>
    </row>
    <row r="20" spans="1:256" x14ac:dyDescent="0.15">
      <c r="A20" s="43" t="s">
        <v>498</v>
      </c>
      <c r="B20" s="40" t="s">
        <v>499</v>
      </c>
      <c r="C20" s="40" t="s">
        <v>500</v>
      </c>
      <c r="D20" s="40" t="s">
        <v>501</v>
      </c>
      <c r="E20" s="41">
        <v>59.3</v>
      </c>
      <c r="F20" s="42">
        <v>58.7</v>
      </c>
      <c r="G20" s="42">
        <v>58</v>
      </c>
      <c r="H20" s="42">
        <v>58</v>
      </c>
      <c r="I20" s="42">
        <v>57.2</v>
      </c>
      <c r="J20" s="42">
        <v>56.5</v>
      </c>
      <c r="K20" s="42">
        <v>55.9</v>
      </c>
      <c r="L20" s="42">
        <v>55.4</v>
      </c>
      <c r="M20" s="42">
        <v>55.4</v>
      </c>
      <c r="N20" s="42">
        <v>55.9</v>
      </c>
      <c r="O20" s="42">
        <v>55.5</v>
      </c>
      <c r="P20" s="42">
        <v>55</v>
      </c>
      <c r="Q20" s="42">
        <v>55.4</v>
      </c>
      <c r="R20" s="42">
        <v>55.4</v>
      </c>
      <c r="S20" s="42">
        <v>56.3</v>
      </c>
      <c r="T20" s="42">
        <v>58.2</v>
      </c>
      <c r="U20" s="42">
        <v>58.4</v>
      </c>
      <c r="V20" s="42">
        <v>58.2</v>
      </c>
      <c r="W20" s="42">
        <v>59.7</v>
      </c>
      <c r="X20" s="42">
        <v>61.1</v>
      </c>
      <c r="Y20" s="42">
        <v>62.1</v>
      </c>
      <c r="Z20" s="42">
        <v>62.9</v>
      </c>
      <c r="AA20" s="42">
        <v>63.6</v>
      </c>
      <c r="AB20" s="42">
        <v>67.099999999999994</v>
      </c>
      <c r="AC20" s="42">
        <v>69.099999999999994</v>
      </c>
      <c r="AD20" s="42">
        <v>69.5</v>
      </c>
      <c r="AE20" s="42">
        <v>70.7</v>
      </c>
      <c r="AF20" s="42">
        <v>69</v>
      </c>
      <c r="AG20" s="42">
        <v>69.3</v>
      </c>
      <c r="AH20" s="42">
        <v>70.7</v>
      </c>
      <c r="AI20" s="42">
        <v>71.2</v>
      </c>
      <c r="AJ20" s="42">
        <v>71.5</v>
      </c>
      <c r="AK20" s="42">
        <v>78.400000000000006</v>
      </c>
      <c r="AL20" s="42">
        <v>77.5</v>
      </c>
      <c r="AM20" s="42">
        <v>77.3</v>
      </c>
      <c r="AN20" s="42">
        <v>75.599999999999994</v>
      </c>
      <c r="AO20" s="42">
        <v>69</v>
      </c>
      <c r="AP20" s="42">
        <v>68.8</v>
      </c>
      <c r="AQ20" s="42">
        <v>68.599999999999994</v>
      </c>
      <c r="AR20" s="42">
        <v>69.099999999999994</v>
      </c>
      <c r="AS20" s="42">
        <v>70.3</v>
      </c>
      <c r="AT20" s="42">
        <v>70.599999999999994</v>
      </c>
      <c r="AU20" s="42">
        <v>70.099999999999994</v>
      </c>
      <c r="AV20" s="42">
        <v>68.8</v>
      </c>
      <c r="AW20" s="42">
        <v>69</v>
      </c>
      <c r="AX20" s="42">
        <v>68.2</v>
      </c>
      <c r="AY20" s="42">
        <v>66.8</v>
      </c>
      <c r="AZ20" s="42">
        <v>65.099999999999994</v>
      </c>
      <c r="BA20" s="42">
        <v>64.900000000000006</v>
      </c>
      <c r="BB20" s="42">
        <v>64.599999999999994</v>
      </c>
      <c r="BC20" s="42">
        <v>66</v>
      </c>
      <c r="BD20" s="42">
        <v>68.400000000000006</v>
      </c>
      <c r="BE20" s="42">
        <v>68.099999999999994</v>
      </c>
      <c r="BF20" s="42">
        <v>67</v>
      </c>
      <c r="BG20" s="42">
        <v>66</v>
      </c>
      <c r="BH20" s="42">
        <v>67.400000000000006</v>
      </c>
      <c r="BI20" s="42">
        <v>69.3</v>
      </c>
      <c r="BJ20" s="42">
        <v>70.3</v>
      </c>
      <c r="BK20" s="42">
        <v>68.3</v>
      </c>
      <c r="BL20" s="42">
        <v>68.8</v>
      </c>
      <c r="BM20" s="42">
        <v>71.3</v>
      </c>
      <c r="BN20" s="42">
        <v>73.099999999999994</v>
      </c>
      <c r="BO20" s="42">
        <v>75.900000000000006</v>
      </c>
      <c r="BP20" s="42">
        <v>70.400000000000006</v>
      </c>
      <c r="BQ20" s="42">
        <v>66.900000000000006</v>
      </c>
      <c r="BR20" s="42">
        <v>66.3</v>
      </c>
      <c r="BS20" s="42">
        <v>67.3</v>
      </c>
      <c r="BT20" s="42">
        <v>67.900000000000006</v>
      </c>
      <c r="BU20" s="42">
        <v>67.5</v>
      </c>
      <c r="BV20" s="42">
        <v>68.099999999999994</v>
      </c>
      <c r="BW20" s="42">
        <v>68.8</v>
      </c>
      <c r="BX20" s="42">
        <v>68.099999999999994</v>
      </c>
      <c r="BY20" s="42">
        <v>69.7</v>
      </c>
      <c r="BZ20" s="42">
        <v>69.400000000000006</v>
      </c>
      <c r="CA20" s="42">
        <v>71.3</v>
      </c>
      <c r="CB20" s="42">
        <v>72.3</v>
      </c>
      <c r="CC20" s="42">
        <v>75.2</v>
      </c>
      <c r="CD20" s="42">
        <v>74.099999999999994</v>
      </c>
      <c r="CE20" s="42">
        <v>74.400000000000006</v>
      </c>
      <c r="CF20" s="42">
        <v>77.2</v>
      </c>
      <c r="CG20" s="42">
        <v>77.599999999999994</v>
      </c>
      <c r="CH20" s="42">
        <v>81.2</v>
      </c>
      <c r="CI20" s="42">
        <v>81.099999999999994</v>
      </c>
      <c r="CJ20" s="42">
        <v>80.7</v>
      </c>
      <c r="CK20" s="42">
        <v>78.400000000000006</v>
      </c>
      <c r="CL20" s="42">
        <v>79.400000000000006</v>
      </c>
      <c r="CM20" s="42">
        <v>83.8</v>
      </c>
      <c r="CN20" s="42">
        <v>86.1</v>
      </c>
      <c r="CO20" s="42">
        <v>84.3</v>
      </c>
      <c r="CP20" s="42">
        <v>86.7</v>
      </c>
      <c r="CQ20" s="42">
        <v>89.6</v>
      </c>
      <c r="CR20" s="42">
        <v>90.7</v>
      </c>
      <c r="CS20" s="42">
        <v>93.9</v>
      </c>
      <c r="CT20" s="42">
        <v>95.1</v>
      </c>
      <c r="CU20" s="42">
        <v>91.4</v>
      </c>
      <c r="CV20" s="42">
        <v>89.1</v>
      </c>
      <c r="CW20" s="42">
        <v>90.9</v>
      </c>
      <c r="CX20" s="42">
        <v>91.9</v>
      </c>
      <c r="CY20" s="42">
        <v>92.5</v>
      </c>
      <c r="CZ20" s="42">
        <v>93.7</v>
      </c>
      <c r="DA20" s="42">
        <v>95.1</v>
      </c>
      <c r="DB20" s="42">
        <v>93.7</v>
      </c>
      <c r="DC20" s="42">
        <v>94.8</v>
      </c>
      <c r="DD20" s="42">
        <v>95.2</v>
      </c>
      <c r="DE20" s="42">
        <v>92.7</v>
      </c>
      <c r="DF20" s="42">
        <v>88.5</v>
      </c>
      <c r="DG20" s="42">
        <v>88</v>
      </c>
      <c r="DH20" s="42">
        <v>87.6</v>
      </c>
      <c r="DI20" s="42">
        <v>86.5</v>
      </c>
      <c r="DJ20" s="42">
        <v>86.4</v>
      </c>
      <c r="DK20" s="42">
        <v>88.3</v>
      </c>
      <c r="DL20" s="42">
        <v>90.3</v>
      </c>
      <c r="DM20" s="42">
        <v>91.2</v>
      </c>
      <c r="DN20" s="42">
        <v>92.1</v>
      </c>
      <c r="DO20" s="42">
        <v>93.6</v>
      </c>
      <c r="DP20" s="42">
        <v>94.1</v>
      </c>
      <c r="DQ20" s="42">
        <v>94.5</v>
      </c>
      <c r="DR20" s="42">
        <v>97</v>
      </c>
      <c r="DS20" s="42">
        <v>102.9</v>
      </c>
      <c r="DT20" s="42">
        <v>104.8</v>
      </c>
      <c r="DU20" s="42">
        <v>104.2</v>
      </c>
      <c r="DV20" s="42">
        <v>103</v>
      </c>
      <c r="DW20" s="42">
        <v>107.6</v>
      </c>
      <c r="DX20" s="42">
        <v>110.1</v>
      </c>
      <c r="DY20" s="42">
        <v>116.4</v>
      </c>
      <c r="DZ20" s="42">
        <v>123.8</v>
      </c>
      <c r="EA20" s="42">
        <v>124.9</v>
      </c>
      <c r="EB20" s="42">
        <v>118</v>
      </c>
      <c r="EC20" s="42">
        <v>114</v>
      </c>
      <c r="ED20" s="42">
        <v>107.3</v>
      </c>
      <c r="EE20" s="42">
        <v>97.4</v>
      </c>
      <c r="EF20" s="42">
        <v>88.3</v>
      </c>
      <c r="EG20" s="42">
        <v>84.8</v>
      </c>
      <c r="EH20" s="42">
        <v>84.7</v>
      </c>
      <c r="EI20" s="42">
        <v>82.2</v>
      </c>
      <c r="EJ20" s="42">
        <v>85.1</v>
      </c>
      <c r="EK20" s="42">
        <v>85.6</v>
      </c>
      <c r="EL20" s="42">
        <v>89.8</v>
      </c>
      <c r="EM20" s="42">
        <v>89.1</v>
      </c>
      <c r="EN20" s="42">
        <v>92.2</v>
      </c>
      <c r="EO20" s="42">
        <v>90.5</v>
      </c>
      <c r="EP20" s="42">
        <v>91</v>
      </c>
      <c r="EQ20" s="42">
        <v>93.8</v>
      </c>
      <c r="ER20" s="42">
        <v>92.9</v>
      </c>
      <c r="ES20" s="42">
        <v>96.5</v>
      </c>
      <c r="ET20" s="42">
        <v>96.4</v>
      </c>
      <c r="EU20" s="42">
        <v>99.7</v>
      </c>
      <c r="EV20" s="42">
        <v>102.5</v>
      </c>
      <c r="EW20" s="42">
        <v>103.9</v>
      </c>
      <c r="EX20" s="42">
        <v>103.3</v>
      </c>
      <c r="EY20" s="42">
        <v>102.4</v>
      </c>
      <c r="EZ20" s="42">
        <v>101.8</v>
      </c>
      <c r="FA20" s="42">
        <v>101.6</v>
      </c>
      <c r="FB20" s="42">
        <v>102.7</v>
      </c>
      <c r="FC20" s="42">
        <v>104.7</v>
      </c>
      <c r="FD20" s="42">
        <v>107.5</v>
      </c>
      <c r="FE20" s="42">
        <v>112.5</v>
      </c>
      <c r="FF20" s="42">
        <v>115.3</v>
      </c>
      <c r="FG20" s="42">
        <v>120.7</v>
      </c>
      <c r="FH20" s="42">
        <v>122.1</v>
      </c>
      <c r="FI20" s="42">
        <v>118.3</v>
      </c>
      <c r="FJ20" s="42">
        <v>118.2</v>
      </c>
      <c r="FK20" s="42">
        <v>118.1</v>
      </c>
      <c r="FL20" s="42">
        <v>117.4</v>
      </c>
      <c r="FM20" s="42">
        <v>118.7</v>
      </c>
      <c r="FN20" s="42">
        <v>119.7</v>
      </c>
      <c r="FO20" s="42">
        <v>123.2</v>
      </c>
      <c r="FP20" s="42">
        <v>123</v>
      </c>
      <c r="FQ20" s="42">
        <v>126.3</v>
      </c>
      <c r="FR20" s="42">
        <v>127.5</v>
      </c>
      <c r="FS20" s="42">
        <v>130.30000000000001</v>
      </c>
      <c r="FT20" s="42">
        <v>129.6</v>
      </c>
      <c r="FU20" s="42">
        <v>126.1</v>
      </c>
      <c r="FV20" s="42">
        <v>121</v>
      </c>
      <c r="FW20" s="42">
        <v>121.8</v>
      </c>
      <c r="FX20" s="42">
        <v>128.69999999999999</v>
      </c>
      <c r="FY20" s="42">
        <v>127.1</v>
      </c>
      <c r="FZ20" s="42">
        <v>124.5</v>
      </c>
      <c r="GA20" s="42">
        <v>122.5</v>
      </c>
      <c r="GB20" s="42">
        <v>121.7</v>
      </c>
      <c r="GC20" s="42">
        <v>123.5</v>
      </c>
      <c r="GD20" s="42">
        <v>126.7</v>
      </c>
      <c r="GE20" s="42">
        <v>124.5</v>
      </c>
      <c r="GF20" s="42">
        <v>120.9</v>
      </c>
      <c r="GG20" s="42">
        <v>119.4</v>
      </c>
      <c r="GH20" s="42">
        <v>120</v>
      </c>
      <c r="GI20" s="42">
        <v>121</v>
      </c>
      <c r="GJ20" s="42">
        <v>122</v>
      </c>
      <c r="GK20" s="42">
        <v>123.3</v>
      </c>
      <c r="GL20" s="42">
        <v>119.5</v>
      </c>
      <c r="GM20" s="42">
        <v>118.5</v>
      </c>
      <c r="GN20" s="42">
        <v>119.9</v>
      </c>
      <c r="GO20" s="42">
        <v>119.2</v>
      </c>
      <c r="GP20" s="42">
        <v>119.6</v>
      </c>
      <c r="GQ20" s="42">
        <v>117.9</v>
      </c>
      <c r="GR20" s="42">
        <v>118.1</v>
      </c>
      <c r="GS20" s="42">
        <v>118.2</v>
      </c>
      <c r="GT20" s="42">
        <v>119.2</v>
      </c>
      <c r="GU20" s="42">
        <v>118.6</v>
      </c>
      <c r="GV20" s="42">
        <v>117.8</v>
      </c>
      <c r="GW20" s="42">
        <v>117.5</v>
      </c>
      <c r="GX20" s="42">
        <v>113.1</v>
      </c>
      <c r="GY20" s="42">
        <v>108.9</v>
      </c>
      <c r="GZ20" s="42">
        <v>99.5</v>
      </c>
      <c r="HA20" s="42">
        <v>95.7</v>
      </c>
      <c r="HB20" s="42">
        <v>104.1</v>
      </c>
      <c r="HC20" s="42">
        <v>105.3</v>
      </c>
      <c r="HD20" s="42">
        <v>107.7</v>
      </c>
      <c r="HE20" s="42">
        <v>109.1</v>
      </c>
      <c r="HF20" s="42">
        <v>107.4</v>
      </c>
      <c r="HG20" s="42">
        <v>102.8</v>
      </c>
      <c r="HH20" s="42">
        <v>96.1</v>
      </c>
      <c r="HI20" s="42">
        <v>95.3</v>
      </c>
      <c r="HJ20" s="42">
        <v>94.8</v>
      </c>
      <c r="HK20" s="42">
        <v>94.4</v>
      </c>
      <c r="HL20" s="42">
        <v>87.3</v>
      </c>
      <c r="HM20" s="34">
        <v>86.1</v>
      </c>
      <c r="HN20" s="34">
        <v>85.8</v>
      </c>
      <c r="HO20" s="34">
        <v>88.7</v>
      </c>
      <c r="HP20" s="34">
        <v>88.8</v>
      </c>
      <c r="HQ20" s="34">
        <v>93.2</v>
      </c>
      <c r="HR20" s="34">
        <v>96.7</v>
      </c>
      <c r="HS20" s="34">
        <v>93.8</v>
      </c>
      <c r="HT20" s="34">
        <v>93.1</v>
      </c>
      <c r="HU20" s="34">
        <v>94</v>
      </c>
      <c r="HV20" s="34">
        <v>98</v>
      </c>
      <c r="HW20" s="34">
        <v>98.2</v>
      </c>
      <c r="HX20" s="34">
        <v>102.5</v>
      </c>
      <c r="HY20" s="34">
        <v>108.5</v>
      </c>
      <c r="HZ20" s="34">
        <v>108.8</v>
      </c>
      <c r="IA20" s="34">
        <v>106.4</v>
      </c>
      <c r="IB20" s="34">
        <v>105.8</v>
      </c>
      <c r="IC20" s="34">
        <v>102.7</v>
      </c>
      <c r="ID20" s="34">
        <v>99.6</v>
      </c>
      <c r="IE20" s="34">
        <v>99.6</v>
      </c>
      <c r="IF20" s="34">
        <v>100.9</v>
      </c>
      <c r="IG20" s="34">
        <v>103.1</v>
      </c>
      <c r="IH20" s="34">
        <v>104.7</v>
      </c>
      <c r="II20" s="34">
        <v>108.7</v>
      </c>
      <c r="IJ20" s="34">
        <v>109.5</v>
      </c>
      <c r="IK20" s="34">
        <v>118.2</v>
      </c>
      <c r="IL20" s="34">
        <v>117.3</v>
      </c>
      <c r="IM20" s="34">
        <v>116.9</v>
      </c>
      <c r="IN20" s="34">
        <v>119.4</v>
      </c>
      <c r="IO20" s="34">
        <v>122.3</v>
      </c>
      <c r="IP20" s="34">
        <v>123.1</v>
      </c>
      <c r="IQ20" s="34">
        <v>122.7</v>
      </c>
      <c r="IR20" s="34">
        <v>123.2</v>
      </c>
      <c r="IS20" s="34">
        <v>125</v>
      </c>
      <c r="IT20" s="34">
        <v>129.30000000000001</v>
      </c>
      <c r="IU20" s="34">
        <v>125.1</v>
      </c>
      <c r="IV20" s="34">
        <v>119.4</v>
      </c>
    </row>
    <row r="22" spans="1:256" ht="14" x14ac:dyDescent="0.15">
      <c r="C22" s="64"/>
      <c r="D22" s="64"/>
      <c r="E22" s="65" t="s">
        <v>502</v>
      </c>
      <c r="F22" s="65" t="s">
        <v>503</v>
      </c>
      <c r="G22" s="65" t="s">
        <v>504</v>
      </c>
      <c r="H22" s="65" t="s">
        <v>505</v>
      </c>
      <c r="I22" s="65" t="s">
        <v>506</v>
      </c>
      <c r="J22" s="65" t="s">
        <v>507</v>
      </c>
      <c r="K22" s="65" t="s">
        <v>508</v>
      </c>
      <c r="L22" s="65" t="s">
        <v>509</v>
      </c>
      <c r="M22" s="65" t="s">
        <v>510</v>
      </c>
      <c r="N22" s="65" t="s">
        <v>511</v>
      </c>
      <c r="O22" s="65" t="s">
        <v>512</v>
      </c>
      <c r="P22" s="65" t="s">
        <v>513</v>
      </c>
      <c r="Q22" s="65" t="s">
        <v>514</v>
      </c>
      <c r="R22" s="65" t="s">
        <v>515</v>
      </c>
      <c r="S22" s="65" t="s">
        <v>516</v>
      </c>
      <c r="T22" s="65" t="s">
        <v>517</v>
      </c>
      <c r="U22" s="65" t="s">
        <v>518</v>
      </c>
      <c r="V22" s="65" t="s">
        <v>519</v>
      </c>
      <c r="W22" s="65" t="s">
        <v>520</v>
      </c>
      <c r="X22" s="65" t="s">
        <v>521</v>
      </c>
      <c r="Y22" s="65" t="s">
        <v>522</v>
      </c>
    </row>
    <row r="23" spans="1:256" ht="28" x14ac:dyDescent="0.15">
      <c r="C23" s="66" t="s">
        <v>523</v>
      </c>
      <c r="D23" s="64"/>
      <c r="E23" s="67">
        <f>SUMPRODUCT($E$2:$IV$2,(LEFT($E$1:$IV$1,4)=E$22)*1)/12</f>
        <v>75.683333333333323</v>
      </c>
      <c r="F23" s="67">
        <f t="shared" ref="F23:Y23" si="0">SUMPRODUCT($E$2:$IV$2,(LEFT($E$1:$IV$1,4)=F$22)*1)/12</f>
        <v>74.924999999999997</v>
      </c>
      <c r="G23" s="67">
        <f t="shared" si="0"/>
        <v>78.066666666666663</v>
      </c>
      <c r="H23" s="67">
        <f t="shared" si="0"/>
        <v>79.991666666666688</v>
      </c>
      <c r="I23" s="67">
        <f t="shared" si="0"/>
        <v>80.866666666666674</v>
      </c>
      <c r="J23" s="67">
        <f t="shared" si="0"/>
        <v>81.933333333333323</v>
      </c>
      <c r="K23" s="67">
        <f t="shared" si="0"/>
        <v>86.61666666666666</v>
      </c>
      <c r="L23" s="67">
        <f t="shared" si="0"/>
        <v>88.141666666666666</v>
      </c>
      <c r="M23" s="67">
        <f t="shared" si="0"/>
        <v>93.816666666666677</v>
      </c>
      <c r="N23" s="67">
        <f t="shared" si="0"/>
        <v>98.566666666666663</v>
      </c>
      <c r="O23" s="67">
        <f t="shared" si="0"/>
        <v>102.93333333333332</v>
      </c>
      <c r="P23" s="67">
        <f t="shared" si="0"/>
        <v>98.375</v>
      </c>
      <c r="Q23" s="67">
        <f t="shared" si="0"/>
        <v>100.14999999999999</v>
      </c>
      <c r="R23" s="67">
        <f t="shared" si="0"/>
        <v>104.65833333333332</v>
      </c>
      <c r="S23" s="67">
        <f t="shared" si="0"/>
        <v>105.65000000000002</v>
      </c>
      <c r="T23" s="67">
        <f t="shared" si="0"/>
        <v>103.79999999999997</v>
      </c>
      <c r="U23" s="67">
        <f t="shared" si="0"/>
        <v>102.38333333333333</v>
      </c>
      <c r="V23" s="67">
        <f t="shared" si="0"/>
        <v>100.01666666666665</v>
      </c>
      <c r="W23" s="67">
        <f t="shared" si="0"/>
        <v>97.5</v>
      </c>
      <c r="X23" s="67">
        <f t="shared" si="0"/>
        <v>100.21666666666668</v>
      </c>
      <c r="Y23" s="67">
        <f t="shared" si="0"/>
        <v>102.95833333333331</v>
      </c>
    </row>
  </sheetData>
  <phoneticPr fontId="4" type="noConversion"/>
  <conditionalFormatting sqref="D1:HL1">
    <cfRule type="cellIs" dxfId="2" priority="1" stopIfTrue="1" operator="greaterThan">
      <formula>100</formula>
    </cfRule>
    <cfRule type="cellIs" dxfId="1" priority="2" stopIfTrue="1" operator="equal">
      <formula>100</formula>
    </cfRule>
    <cfRule type="cellIs" dxfId="0" priority="3" stopIfTrue="1" operator="lessThan">
      <formula>100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selection activeCell="D32" sqref="D32"/>
    </sheetView>
  </sheetViews>
  <sheetFormatPr baseColWidth="10" defaultRowHeight="13" x14ac:dyDescent="0.15"/>
  <cols>
    <col min="1" max="1" width="20.6640625" customWidth="1"/>
    <col min="2" max="2" width="6.6640625" customWidth="1"/>
    <col min="3" max="3" width="5.83203125" customWidth="1"/>
    <col min="4" max="4" width="5.6640625" customWidth="1"/>
    <col min="5" max="5" width="5.83203125" customWidth="1"/>
    <col min="6" max="7" width="5.5" customWidth="1"/>
    <col min="8" max="8" width="5.6640625" customWidth="1"/>
    <col min="9" max="9" width="5.5" customWidth="1"/>
    <col min="10" max="10" width="5.6640625" customWidth="1"/>
    <col min="11" max="11" width="5.5" customWidth="1"/>
    <col min="12" max="12" width="5.6640625" customWidth="1"/>
    <col min="13" max="14" width="6" bestFit="1" customWidth="1"/>
    <col min="15" max="15" width="5.5" customWidth="1"/>
    <col min="16" max="16" width="5.83203125" customWidth="1"/>
    <col min="17" max="19" width="5.6640625" customWidth="1"/>
    <col min="20" max="20" width="5.5" customWidth="1"/>
    <col min="21" max="22" width="5.6640625" customWidth="1"/>
    <col min="23" max="23" width="6" bestFit="1" customWidth="1"/>
    <col min="24" max="24" width="5.5" customWidth="1"/>
    <col min="25" max="25" width="5.6640625" customWidth="1"/>
    <col min="26" max="26" width="6" bestFit="1" customWidth="1"/>
    <col min="27" max="27" width="5.6640625" customWidth="1"/>
    <col min="28" max="29" width="6" bestFit="1" customWidth="1"/>
    <col min="30" max="30" width="5.5" customWidth="1"/>
    <col min="31" max="31" width="5.83203125" customWidth="1"/>
    <col min="32" max="32" width="5.6640625" customWidth="1"/>
    <col min="33" max="33" width="6.33203125" bestFit="1" customWidth="1"/>
    <col min="34" max="34" width="5.6640625" customWidth="1"/>
    <col min="35" max="36" width="6" bestFit="1" customWidth="1"/>
    <col min="37" max="37" width="5.83203125" customWidth="1"/>
    <col min="38" max="39" width="5.5" customWidth="1"/>
    <col min="40" max="40" width="7.5" customWidth="1"/>
  </cols>
  <sheetData>
    <row r="1" spans="1:40" x14ac:dyDescent="0.15">
      <c r="A1" s="46" t="s">
        <v>604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8"/>
    </row>
    <row r="2" spans="1:40" x14ac:dyDescent="0.15">
      <c r="A2" s="81" t="s">
        <v>524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3"/>
    </row>
    <row r="3" spans="1:40" x14ac:dyDescent="0.15">
      <c r="A3" s="84" t="s">
        <v>605</v>
      </c>
      <c r="B3" s="85"/>
      <c r="C3" s="49" t="s">
        <v>527</v>
      </c>
      <c r="D3" s="50" t="s">
        <v>529</v>
      </c>
      <c r="E3" s="50" t="s">
        <v>531</v>
      </c>
      <c r="F3" s="50" t="s">
        <v>533</v>
      </c>
      <c r="G3" s="50" t="s">
        <v>535</v>
      </c>
      <c r="H3" s="50" t="s">
        <v>537</v>
      </c>
      <c r="I3" s="50" t="s">
        <v>539</v>
      </c>
      <c r="J3" s="50" t="s">
        <v>541</v>
      </c>
      <c r="K3" s="50" t="s">
        <v>543</v>
      </c>
      <c r="L3" s="50" t="s">
        <v>545</v>
      </c>
      <c r="M3" s="50" t="s">
        <v>547</v>
      </c>
      <c r="N3" s="50" t="s">
        <v>549</v>
      </c>
      <c r="O3" s="50" t="s">
        <v>551</v>
      </c>
      <c r="P3" s="50" t="s">
        <v>553</v>
      </c>
      <c r="Q3" s="50" t="s">
        <v>555</v>
      </c>
      <c r="R3" s="50" t="s">
        <v>557</v>
      </c>
      <c r="S3" s="50" t="s">
        <v>559</v>
      </c>
      <c r="T3" s="50" t="s">
        <v>560</v>
      </c>
      <c r="U3" s="50" t="s">
        <v>562</v>
      </c>
      <c r="V3" s="50" t="s">
        <v>564</v>
      </c>
      <c r="W3" s="50" t="s">
        <v>566</v>
      </c>
      <c r="X3" s="50" t="s">
        <v>568</v>
      </c>
      <c r="Y3" s="50" t="s">
        <v>570</v>
      </c>
      <c r="Z3" s="50" t="s">
        <v>572</v>
      </c>
      <c r="AA3" s="50" t="s">
        <v>574</v>
      </c>
      <c r="AB3" s="50" t="s">
        <v>576</v>
      </c>
      <c r="AC3" s="50" t="s">
        <v>578</v>
      </c>
      <c r="AD3" s="50" t="s">
        <v>580</v>
      </c>
      <c r="AE3" s="50" t="s">
        <v>582</v>
      </c>
      <c r="AF3" s="50" t="s">
        <v>584</v>
      </c>
      <c r="AG3" s="50" t="s">
        <v>586</v>
      </c>
      <c r="AH3" s="50" t="s">
        <v>588</v>
      </c>
      <c r="AI3" s="50" t="s">
        <v>590</v>
      </c>
      <c r="AJ3" s="50" t="s">
        <v>592</v>
      </c>
      <c r="AK3" s="50" t="s">
        <v>594</v>
      </c>
      <c r="AL3" s="50" t="s">
        <v>596</v>
      </c>
      <c r="AM3" s="50" t="s">
        <v>598</v>
      </c>
      <c r="AN3" s="51" t="s">
        <v>99</v>
      </c>
    </row>
    <row r="4" spans="1:40" x14ac:dyDescent="0.15">
      <c r="A4" s="86" t="s">
        <v>525</v>
      </c>
      <c r="B4" s="87"/>
      <c r="C4" s="52"/>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4"/>
    </row>
    <row r="5" spans="1:40" x14ac:dyDescent="0.15">
      <c r="A5" s="44" t="s">
        <v>526</v>
      </c>
      <c r="B5" s="55" t="s">
        <v>527</v>
      </c>
      <c r="C5" s="56">
        <v>17547.401999999998</v>
      </c>
      <c r="D5" s="56">
        <v>0</v>
      </c>
      <c r="E5" s="56">
        <v>36257.362000000001</v>
      </c>
      <c r="F5" s="56">
        <v>214.18100000000001</v>
      </c>
      <c r="G5" s="56">
        <v>1974.8240000000001</v>
      </c>
      <c r="H5" s="56">
        <v>0</v>
      </c>
      <c r="I5" s="56">
        <v>65.567999999999998</v>
      </c>
      <c r="J5" s="56">
        <v>0</v>
      </c>
      <c r="K5" s="56">
        <v>177</v>
      </c>
      <c r="L5" s="56">
        <v>0</v>
      </c>
      <c r="M5" s="56">
        <v>0</v>
      </c>
      <c r="N5" s="56">
        <v>0</v>
      </c>
      <c r="O5" s="56">
        <v>0.432</v>
      </c>
      <c r="P5" s="56">
        <v>0</v>
      </c>
      <c r="Q5" s="56">
        <v>0</v>
      </c>
      <c r="R5" s="56">
        <v>23.907</v>
      </c>
      <c r="S5" s="56">
        <v>3.734</v>
      </c>
      <c r="T5" s="56">
        <v>254.54499999999999</v>
      </c>
      <c r="U5" s="56">
        <v>0.496</v>
      </c>
      <c r="V5" s="56">
        <v>0</v>
      </c>
      <c r="W5" s="56">
        <v>2361.4740000000002</v>
      </c>
      <c r="X5" s="56">
        <v>10.103999999999999</v>
      </c>
      <c r="Y5" s="56">
        <v>0.90100000000000002</v>
      </c>
      <c r="Z5" s="56">
        <v>0</v>
      </c>
      <c r="AA5" s="56">
        <v>2</v>
      </c>
      <c r="AB5" s="56">
        <v>0</v>
      </c>
      <c r="AC5" s="56">
        <v>0</v>
      </c>
      <c r="AD5" s="56">
        <v>1.5189999999999999</v>
      </c>
      <c r="AE5" s="56">
        <v>0</v>
      </c>
      <c r="AF5" s="56">
        <v>37.667000000000002</v>
      </c>
      <c r="AG5" s="56">
        <v>121</v>
      </c>
      <c r="AH5" s="56">
        <v>30</v>
      </c>
      <c r="AI5" s="56">
        <v>1</v>
      </c>
      <c r="AJ5" s="56">
        <v>8</v>
      </c>
      <c r="AK5" s="56">
        <v>51.23</v>
      </c>
      <c r="AL5" s="56">
        <v>22.882999999999999</v>
      </c>
      <c r="AM5" s="56">
        <v>0</v>
      </c>
      <c r="AN5" s="45">
        <v>59167.231</v>
      </c>
    </row>
    <row r="6" spans="1:40" x14ac:dyDescent="0.15">
      <c r="A6" s="44" t="s">
        <v>528</v>
      </c>
      <c r="B6" s="55" t="s">
        <v>529</v>
      </c>
      <c r="C6" s="56">
        <v>289.565</v>
      </c>
      <c r="D6" s="56">
        <v>108.285</v>
      </c>
      <c r="E6" s="56">
        <v>643.24599999999998</v>
      </c>
      <c r="F6" s="56">
        <v>28.488</v>
      </c>
      <c r="G6" s="56">
        <v>119.175</v>
      </c>
      <c r="H6" s="56">
        <v>16602.296999999999</v>
      </c>
      <c r="I6" s="56">
        <v>1786.402</v>
      </c>
      <c r="J6" s="56">
        <v>25.838000000000001</v>
      </c>
      <c r="K6" s="56">
        <v>1004.11</v>
      </c>
      <c r="L6" s="56">
        <v>1649.268</v>
      </c>
      <c r="M6" s="56">
        <v>17.48</v>
      </c>
      <c r="N6" s="56">
        <v>18.52</v>
      </c>
      <c r="O6" s="56">
        <v>22.497</v>
      </c>
      <c r="P6" s="56">
        <v>65.278000000000006</v>
      </c>
      <c r="Q6" s="56">
        <v>66.016999999999996</v>
      </c>
      <c r="R6" s="56">
        <v>9226.3089999999993</v>
      </c>
      <c r="S6" s="56">
        <v>31.14</v>
      </c>
      <c r="T6" s="56">
        <v>1430.0250000000001</v>
      </c>
      <c r="U6" s="56">
        <v>50.859000000000002</v>
      </c>
      <c r="V6" s="56">
        <v>14.358000000000001</v>
      </c>
      <c r="W6" s="56">
        <v>138.06</v>
      </c>
      <c r="X6" s="56">
        <v>2.6459999999999999</v>
      </c>
      <c r="Y6" s="56">
        <v>10.679</v>
      </c>
      <c r="Z6" s="56">
        <v>5.117</v>
      </c>
      <c r="AA6" s="56">
        <v>11</v>
      </c>
      <c r="AB6" s="56">
        <v>0.84299999999999997</v>
      </c>
      <c r="AC6" s="56">
        <v>16.591000000000001</v>
      </c>
      <c r="AD6" s="56">
        <v>25.3</v>
      </c>
      <c r="AE6" s="56">
        <v>4.0709999999999997</v>
      </c>
      <c r="AF6" s="56">
        <v>60.9</v>
      </c>
      <c r="AG6" s="56">
        <v>153</v>
      </c>
      <c r="AH6" s="56">
        <v>17.989000000000001</v>
      </c>
      <c r="AI6" s="56">
        <v>29.574999999999999</v>
      </c>
      <c r="AJ6" s="56">
        <v>5.0970000000000004</v>
      </c>
      <c r="AK6" s="56">
        <v>9.3260000000000005</v>
      </c>
      <c r="AL6" s="56">
        <v>23.029</v>
      </c>
      <c r="AM6" s="56">
        <v>0</v>
      </c>
      <c r="AN6" s="45">
        <v>33712.383000000002</v>
      </c>
    </row>
    <row r="7" spans="1:40" x14ac:dyDescent="0.15">
      <c r="A7" s="44" t="s">
        <v>530</v>
      </c>
      <c r="B7" s="55" t="s">
        <v>531</v>
      </c>
      <c r="C7" s="56">
        <v>7805.8919999999998</v>
      </c>
      <c r="D7" s="56">
        <v>37.125</v>
      </c>
      <c r="E7" s="56">
        <v>33656.415999999997</v>
      </c>
      <c r="F7" s="56">
        <v>327.54000000000002</v>
      </c>
      <c r="G7" s="56">
        <v>183.215</v>
      </c>
      <c r="H7" s="56">
        <v>82.94</v>
      </c>
      <c r="I7" s="56">
        <v>2555.4110000000001</v>
      </c>
      <c r="J7" s="56">
        <v>396.02100000000002</v>
      </c>
      <c r="K7" s="56">
        <v>137.29</v>
      </c>
      <c r="L7" s="56">
        <v>199.14599999999999</v>
      </c>
      <c r="M7" s="56">
        <v>52.445999999999998</v>
      </c>
      <c r="N7" s="56">
        <v>44.509</v>
      </c>
      <c r="O7" s="56">
        <v>77.144000000000005</v>
      </c>
      <c r="P7" s="56">
        <v>145.881</v>
      </c>
      <c r="Q7" s="56">
        <v>221.38399999999999</v>
      </c>
      <c r="R7" s="56">
        <v>52.301000000000002</v>
      </c>
      <c r="S7" s="56">
        <v>151.07300000000001</v>
      </c>
      <c r="T7" s="56">
        <v>465.81700000000001</v>
      </c>
      <c r="U7" s="56">
        <v>2945.808</v>
      </c>
      <c r="V7" s="56">
        <v>788.59299999999996</v>
      </c>
      <c r="W7" s="56">
        <v>28434.11</v>
      </c>
      <c r="X7" s="56">
        <v>576.82299999999998</v>
      </c>
      <c r="Y7" s="56">
        <v>322.99700000000001</v>
      </c>
      <c r="Z7" s="56">
        <v>297.78500000000003</v>
      </c>
      <c r="AA7" s="56">
        <v>102.999</v>
      </c>
      <c r="AB7" s="56">
        <v>145.53700000000001</v>
      </c>
      <c r="AC7" s="56">
        <v>1129.2819999999999</v>
      </c>
      <c r="AD7" s="56">
        <v>786.13900000000001</v>
      </c>
      <c r="AE7" s="56">
        <v>440.66</v>
      </c>
      <c r="AF7" s="56">
        <v>1431.384</v>
      </c>
      <c r="AG7" s="56">
        <v>789</v>
      </c>
      <c r="AH7" s="56">
        <v>3706.0740000000001</v>
      </c>
      <c r="AI7" s="56">
        <v>3107.4589999999998</v>
      </c>
      <c r="AJ7" s="56">
        <v>837.95500000000004</v>
      </c>
      <c r="AK7" s="56">
        <v>1904.6559999999999</v>
      </c>
      <c r="AL7" s="56">
        <v>343.84199999999998</v>
      </c>
      <c r="AM7" s="56">
        <v>0</v>
      </c>
      <c r="AN7" s="45">
        <v>94682.653999999995</v>
      </c>
    </row>
    <row r="8" spans="1:40" x14ac:dyDescent="0.15">
      <c r="A8" s="44" t="s">
        <v>532</v>
      </c>
      <c r="B8" s="55" t="s">
        <v>533</v>
      </c>
      <c r="C8" s="56">
        <v>195.88</v>
      </c>
      <c r="D8" s="56">
        <v>5.5979999999999999</v>
      </c>
      <c r="E8" s="56">
        <v>627.37900000000002</v>
      </c>
      <c r="F8" s="56">
        <v>5856.5479999999998</v>
      </c>
      <c r="G8" s="56">
        <v>1154.0519999999999</v>
      </c>
      <c r="H8" s="56">
        <v>62.326999999999998</v>
      </c>
      <c r="I8" s="56">
        <v>317.60000000000002</v>
      </c>
      <c r="J8" s="56">
        <v>118.52500000000001</v>
      </c>
      <c r="K8" s="56">
        <v>319.98200000000003</v>
      </c>
      <c r="L8" s="56">
        <v>196.125</v>
      </c>
      <c r="M8" s="56">
        <v>171.33699999999999</v>
      </c>
      <c r="N8" s="56">
        <v>95.974999999999994</v>
      </c>
      <c r="O8" s="56">
        <v>229.09899999999999</v>
      </c>
      <c r="P8" s="56">
        <v>1177.7070000000001</v>
      </c>
      <c r="Q8" s="56">
        <v>936.91099999999994</v>
      </c>
      <c r="R8" s="56">
        <v>36.847000000000001</v>
      </c>
      <c r="S8" s="56">
        <v>107.694</v>
      </c>
      <c r="T8" s="56">
        <v>994.43700000000001</v>
      </c>
      <c r="U8" s="56">
        <v>2824.2339999999999</v>
      </c>
      <c r="V8" s="56">
        <v>355.69900000000001</v>
      </c>
      <c r="W8" s="56">
        <v>528.06299999999999</v>
      </c>
      <c r="X8" s="56">
        <v>1093.2270000000001</v>
      </c>
      <c r="Y8" s="56">
        <v>211.887</v>
      </c>
      <c r="Z8" s="56">
        <v>25.257000000000001</v>
      </c>
      <c r="AA8" s="56">
        <v>87.998999999999995</v>
      </c>
      <c r="AB8" s="56">
        <v>134.23599999999999</v>
      </c>
      <c r="AC8" s="56">
        <v>156.36099999999999</v>
      </c>
      <c r="AD8" s="56">
        <v>54</v>
      </c>
      <c r="AE8" s="56">
        <v>190.16300000000001</v>
      </c>
      <c r="AF8" s="56">
        <v>434.16300000000001</v>
      </c>
      <c r="AG8" s="56">
        <v>452</v>
      </c>
      <c r="AH8" s="56">
        <v>286.791</v>
      </c>
      <c r="AI8" s="56">
        <v>931.79600000000005</v>
      </c>
      <c r="AJ8" s="56">
        <v>183.608</v>
      </c>
      <c r="AK8" s="56">
        <v>478.435</v>
      </c>
      <c r="AL8" s="56">
        <v>179.60400000000001</v>
      </c>
      <c r="AM8" s="56">
        <v>0</v>
      </c>
      <c r="AN8" s="45">
        <v>21211.546999999999</v>
      </c>
    </row>
    <row r="9" spans="1:40" x14ac:dyDescent="0.15">
      <c r="A9" s="44" t="s">
        <v>534</v>
      </c>
      <c r="B9" s="55" t="s">
        <v>535</v>
      </c>
      <c r="C9" s="56">
        <v>880.80600000000004</v>
      </c>
      <c r="D9" s="56">
        <v>66.948999999999998</v>
      </c>
      <c r="E9" s="56">
        <v>2236.02</v>
      </c>
      <c r="F9" s="56">
        <v>218.82</v>
      </c>
      <c r="G9" s="56">
        <v>7437.8230000000003</v>
      </c>
      <c r="H9" s="56">
        <v>39.427999999999997</v>
      </c>
      <c r="I9" s="56">
        <v>820.697</v>
      </c>
      <c r="J9" s="56">
        <v>530.32500000000005</v>
      </c>
      <c r="K9" s="56">
        <v>942.65200000000004</v>
      </c>
      <c r="L9" s="56">
        <v>343.46300000000002</v>
      </c>
      <c r="M9" s="56">
        <v>193.58099999999999</v>
      </c>
      <c r="N9" s="56">
        <v>159.59800000000001</v>
      </c>
      <c r="O9" s="56">
        <v>216.46700000000001</v>
      </c>
      <c r="P9" s="56">
        <v>876.77200000000005</v>
      </c>
      <c r="Q9" s="56">
        <v>1437.99</v>
      </c>
      <c r="R9" s="56">
        <v>37.89</v>
      </c>
      <c r="S9" s="56">
        <v>391.43099999999998</v>
      </c>
      <c r="T9" s="56">
        <v>5647.42</v>
      </c>
      <c r="U9" s="56">
        <v>2777.1509999999998</v>
      </c>
      <c r="V9" s="56">
        <v>454.00299999999999</v>
      </c>
      <c r="W9" s="56">
        <v>282.19</v>
      </c>
      <c r="X9" s="56">
        <v>5441.5050000000001</v>
      </c>
      <c r="Y9" s="56">
        <v>523.83100000000002</v>
      </c>
      <c r="Z9" s="56">
        <v>319.72500000000002</v>
      </c>
      <c r="AA9" s="56">
        <v>1925.2049999999999</v>
      </c>
      <c r="AB9" s="56">
        <v>576.07399999999996</v>
      </c>
      <c r="AC9" s="56">
        <v>2566.377</v>
      </c>
      <c r="AD9" s="56">
        <v>616.53</v>
      </c>
      <c r="AE9" s="56">
        <v>217.185</v>
      </c>
      <c r="AF9" s="56">
        <v>1724.7260000000001</v>
      </c>
      <c r="AG9" s="56">
        <v>1374</v>
      </c>
      <c r="AH9" s="56">
        <v>826.07899999999995</v>
      </c>
      <c r="AI9" s="56">
        <v>225.107</v>
      </c>
      <c r="AJ9" s="56">
        <v>373.488</v>
      </c>
      <c r="AK9" s="56">
        <v>900.25099999999998</v>
      </c>
      <c r="AL9" s="56">
        <v>495.44600000000003</v>
      </c>
      <c r="AM9" s="56">
        <v>0</v>
      </c>
      <c r="AN9" s="45">
        <v>44097.002</v>
      </c>
    </row>
    <row r="10" spans="1:40" x14ac:dyDescent="0.15">
      <c r="A10" s="44" t="s">
        <v>536</v>
      </c>
      <c r="B10" s="55" t="s">
        <v>537</v>
      </c>
      <c r="C10" s="56">
        <v>2645.8510000000001</v>
      </c>
      <c r="D10" s="56">
        <v>118.11199999999999</v>
      </c>
      <c r="E10" s="56">
        <v>729.22400000000005</v>
      </c>
      <c r="F10" s="56">
        <v>66.521000000000001</v>
      </c>
      <c r="G10" s="56">
        <v>200.94200000000001</v>
      </c>
      <c r="H10" s="56">
        <v>1759.6559999999999</v>
      </c>
      <c r="I10" s="56">
        <v>5494.2640000000001</v>
      </c>
      <c r="J10" s="56">
        <v>53.945</v>
      </c>
      <c r="K10" s="56">
        <v>369.02699999999999</v>
      </c>
      <c r="L10" s="56">
        <v>355.726</v>
      </c>
      <c r="M10" s="56">
        <v>48.646999999999998</v>
      </c>
      <c r="N10" s="56">
        <v>44.982999999999997</v>
      </c>
      <c r="O10" s="56">
        <v>114.277</v>
      </c>
      <c r="P10" s="56">
        <v>189.58500000000001</v>
      </c>
      <c r="Q10" s="56">
        <v>192.18600000000001</v>
      </c>
      <c r="R10" s="56">
        <v>538.09299999999996</v>
      </c>
      <c r="S10" s="56">
        <v>409.12200000000001</v>
      </c>
      <c r="T10" s="56">
        <v>1964.9290000000001</v>
      </c>
      <c r="U10" s="56">
        <v>4175.8360000000002</v>
      </c>
      <c r="V10" s="56">
        <v>12331.044</v>
      </c>
      <c r="W10" s="56">
        <v>174.37899999999999</v>
      </c>
      <c r="X10" s="56">
        <v>320.572</v>
      </c>
      <c r="Y10" s="56">
        <v>300.92500000000001</v>
      </c>
      <c r="Z10" s="56">
        <v>307.11599999999999</v>
      </c>
      <c r="AA10" s="56">
        <v>516.83100000000002</v>
      </c>
      <c r="AB10" s="56">
        <v>109.70099999999999</v>
      </c>
      <c r="AC10" s="56">
        <v>859.93899999999996</v>
      </c>
      <c r="AD10" s="56">
        <v>200.267</v>
      </c>
      <c r="AE10" s="56">
        <v>322.08499999999998</v>
      </c>
      <c r="AF10" s="56">
        <v>1119.5840000000001</v>
      </c>
      <c r="AG10" s="56">
        <v>1577</v>
      </c>
      <c r="AH10" s="56">
        <v>354.46199999999999</v>
      </c>
      <c r="AI10" s="56">
        <v>254.30099999999999</v>
      </c>
      <c r="AJ10" s="56">
        <v>166.744</v>
      </c>
      <c r="AK10" s="56">
        <v>572.15099999999995</v>
      </c>
      <c r="AL10" s="56">
        <v>274.726</v>
      </c>
      <c r="AM10" s="56">
        <v>0</v>
      </c>
      <c r="AN10" s="45">
        <v>39232.750999999997</v>
      </c>
    </row>
    <row r="11" spans="1:40" x14ac:dyDescent="0.15">
      <c r="A11" s="44" t="s">
        <v>538</v>
      </c>
      <c r="B11" s="55" t="s">
        <v>539</v>
      </c>
      <c r="C11" s="56">
        <v>8037.884</v>
      </c>
      <c r="D11" s="56">
        <v>134.423</v>
      </c>
      <c r="E11" s="56">
        <v>1528.079</v>
      </c>
      <c r="F11" s="56">
        <v>864.31100000000004</v>
      </c>
      <c r="G11" s="56">
        <v>1834.329</v>
      </c>
      <c r="H11" s="56">
        <v>915.22299999999996</v>
      </c>
      <c r="I11" s="56">
        <v>15870.14</v>
      </c>
      <c r="J11" s="56">
        <v>2368.3240000000001</v>
      </c>
      <c r="K11" s="56">
        <v>8858.3019999999997</v>
      </c>
      <c r="L11" s="56">
        <v>1968.018</v>
      </c>
      <c r="M11" s="56">
        <v>217.572</v>
      </c>
      <c r="N11" s="56">
        <v>684.34699999999998</v>
      </c>
      <c r="O11" s="56">
        <v>627.58799999999997</v>
      </c>
      <c r="P11" s="56">
        <v>1759.087</v>
      </c>
      <c r="Q11" s="56">
        <v>1463.83</v>
      </c>
      <c r="R11" s="56">
        <v>3496.759</v>
      </c>
      <c r="S11" s="56">
        <v>221.023</v>
      </c>
      <c r="T11" s="56">
        <v>3360.4560000000001</v>
      </c>
      <c r="U11" s="56">
        <v>1686.4749999999999</v>
      </c>
      <c r="V11" s="56">
        <v>272.166</v>
      </c>
      <c r="W11" s="56">
        <v>303.31</v>
      </c>
      <c r="X11" s="56">
        <v>721.78300000000002</v>
      </c>
      <c r="Y11" s="56">
        <v>127.145</v>
      </c>
      <c r="Z11" s="56">
        <v>203.13399999999999</v>
      </c>
      <c r="AA11" s="56">
        <v>51.999000000000002</v>
      </c>
      <c r="AB11" s="56">
        <v>1062.2909999999999</v>
      </c>
      <c r="AC11" s="56">
        <v>370.51299999999998</v>
      </c>
      <c r="AD11" s="56">
        <v>512.40599999999995</v>
      </c>
      <c r="AE11" s="56">
        <v>232.71600000000001</v>
      </c>
      <c r="AF11" s="56">
        <v>650.76599999999996</v>
      </c>
      <c r="AG11" s="56">
        <v>426</v>
      </c>
      <c r="AH11" s="56">
        <v>276.197</v>
      </c>
      <c r="AI11" s="56">
        <v>923.97199999999998</v>
      </c>
      <c r="AJ11" s="56">
        <v>65.408000000000001</v>
      </c>
      <c r="AK11" s="56">
        <v>383.065</v>
      </c>
      <c r="AL11" s="56">
        <v>221.703</v>
      </c>
      <c r="AM11" s="56">
        <v>0</v>
      </c>
      <c r="AN11" s="45">
        <v>62700.743000000002</v>
      </c>
    </row>
    <row r="12" spans="1:40" x14ac:dyDescent="0.15">
      <c r="A12" s="44" t="s">
        <v>540</v>
      </c>
      <c r="B12" s="55" t="s">
        <v>541</v>
      </c>
      <c r="C12" s="56">
        <v>1184.0340000000001</v>
      </c>
      <c r="D12" s="56">
        <v>0</v>
      </c>
      <c r="E12" s="56">
        <v>131.708</v>
      </c>
      <c r="F12" s="56">
        <v>3.4550000000000001</v>
      </c>
      <c r="G12" s="56">
        <v>1.498</v>
      </c>
      <c r="H12" s="56">
        <v>2.7679999999999998</v>
      </c>
      <c r="I12" s="56">
        <v>349.56200000000001</v>
      </c>
      <c r="J12" s="56">
        <v>4090.922</v>
      </c>
      <c r="K12" s="56">
        <v>8.2639999999999993</v>
      </c>
      <c r="L12" s="56">
        <v>1.522</v>
      </c>
      <c r="M12" s="56">
        <v>0.58199999999999996</v>
      </c>
      <c r="N12" s="56">
        <v>1.0349999999999999</v>
      </c>
      <c r="O12" s="56">
        <v>1.0880000000000001</v>
      </c>
      <c r="P12" s="56">
        <v>2.44</v>
      </c>
      <c r="Q12" s="56">
        <v>40.661999999999999</v>
      </c>
      <c r="R12" s="56">
        <v>1.728</v>
      </c>
      <c r="S12" s="56">
        <v>3.387</v>
      </c>
      <c r="T12" s="56">
        <v>3.8180000000000001</v>
      </c>
      <c r="U12" s="56">
        <v>20.221</v>
      </c>
      <c r="V12" s="56">
        <v>13.007</v>
      </c>
      <c r="W12" s="56">
        <v>2.5870000000000002</v>
      </c>
      <c r="X12" s="56">
        <v>0.54900000000000004</v>
      </c>
      <c r="Y12" s="56">
        <v>1.0149999999999999</v>
      </c>
      <c r="Z12" s="56">
        <v>7.1289999999999996</v>
      </c>
      <c r="AA12" s="56">
        <v>20</v>
      </c>
      <c r="AB12" s="56">
        <v>0.51300000000000001</v>
      </c>
      <c r="AC12" s="56">
        <v>28.152000000000001</v>
      </c>
      <c r="AD12" s="56">
        <v>46.093000000000004</v>
      </c>
      <c r="AE12" s="56">
        <v>347.37900000000002</v>
      </c>
      <c r="AF12" s="56">
        <v>90.522999999999996</v>
      </c>
      <c r="AG12" s="56">
        <v>181</v>
      </c>
      <c r="AH12" s="56">
        <v>15.169</v>
      </c>
      <c r="AI12" s="56">
        <v>5918.884</v>
      </c>
      <c r="AJ12" s="56">
        <v>224.96100000000001</v>
      </c>
      <c r="AK12" s="56">
        <v>7.8049999999999997</v>
      </c>
      <c r="AL12" s="56">
        <v>12.488</v>
      </c>
      <c r="AM12" s="56">
        <v>0</v>
      </c>
      <c r="AN12" s="45">
        <v>12765.946</v>
      </c>
    </row>
    <row r="13" spans="1:40" x14ac:dyDescent="0.15">
      <c r="A13" s="44" t="s">
        <v>542</v>
      </c>
      <c r="B13" s="55" t="s">
        <v>543</v>
      </c>
      <c r="C13" s="56">
        <v>849.82100000000003</v>
      </c>
      <c r="D13" s="56">
        <v>354.62599999999998</v>
      </c>
      <c r="E13" s="56">
        <v>3782.828</v>
      </c>
      <c r="F13" s="56">
        <v>381.04300000000001</v>
      </c>
      <c r="G13" s="56">
        <v>711.851</v>
      </c>
      <c r="H13" s="56">
        <v>931.61199999999997</v>
      </c>
      <c r="I13" s="56">
        <v>2170.5149999999999</v>
      </c>
      <c r="J13" s="56">
        <v>514.13900000000001</v>
      </c>
      <c r="K13" s="56">
        <v>6513.2529999999997</v>
      </c>
      <c r="L13" s="56">
        <v>1696.1469999999999</v>
      </c>
      <c r="M13" s="56">
        <v>1248.3779999999999</v>
      </c>
      <c r="N13" s="56">
        <v>1298.164</v>
      </c>
      <c r="O13" s="56">
        <v>1704.941</v>
      </c>
      <c r="P13" s="56">
        <v>5585.5420000000004</v>
      </c>
      <c r="Q13" s="56">
        <v>2933.9850000000001</v>
      </c>
      <c r="R13" s="56">
        <v>667.97500000000002</v>
      </c>
      <c r="S13" s="56">
        <v>545.10500000000002</v>
      </c>
      <c r="T13" s="56">
        <v>23258.01</v>
      </c>
      <c r="U13" s="56">
        <v>5217.9359999999997</v>
      </c>
      <c r="V13" s="56">
        <v>1135.779</v>
      </c>
      <c r="W13" s="56">
        <v>256.00900000000001</v>
      </c>
      <c r="X13" s="56">
        <v>508.91500000000002</v>
      </c>
      <c r="Y13" s="56">
        <v>565.63900000000001</v>
      </c>
      <c r="Z13" s="56">
        <v>174.035</v>
      </c>
      <c r="AA13" s="56">
        <v>139.83000000000001</v>
      </c>
      <c r="AB13" s="56">
        <v>315.89600000000002</v>
      </c>
      <c r="AC13" s="56">
        <v>858.38300000000004</v>
      </c>
      <c r="AD13" s="56">
        <v>514.32899999999995</v>
      </c>
      <c r="AE13" s="56">
        <v>277.28100000000001</v>
      </c>
      <c r="AF13" s="56">
        <v>1219.913</v>
      </c>
      <c r="AG13" s="56">
        <v>42</v>
      </c>
      <c r="AH13" s="56">
        <v>289.04500000000002</v>
      </c>
      <c r="AI13" s="56">
        <v>1043.374</v>
      </c>
      <c r="AJ13" s="56">
        <v>127.605</v>
      </c>
      <c r="AK13" s="56">
        <v>175.37100000000001</v>
      </c>
      <c r="AL13" s="56">
        <v>312.16699999999997</v>
      </c>
      <c r="AM13" s="56">
        <v>0</v>
      </c>
      <c r="AN13" s="45">
        <v>68321.442999999999</v>
      </c>
    </row>
    <row r="14" spans="1:40" x14ac:dyDescent="0.15">
      <c r="A14" s="44" t="s">
        <v>544</v>
      </c>
      <c r="B14" s="55" t="s">
        <v>545</v>
      </c>
      <c r="C14" s="56">
        <v>643.39700000000005</v>
      </c>
      <c r="D14" s="56">
        <v>145.45599999999999</v>
      </c>
      <c r="E14" s="56">
        <v>1581.9849999999999</v>
      </c>
      <c r="F14" s="56">
        <v>225.23699999999999</v>
      </c>
      <c r="G14" s="56">
        <v>762.89300000000003</v>
      </c>
      <c r="H14" s="56">
        <v>774.84400000000005</v>
      </c>
      <c r="I14" s="56">
        <v>1513.231</v>
      </c>
      <c r="J14" s="56">
        <v>295.51</v>
      </c>
      <c r="K14" s="56">
        <v>1454.7760000000001</v>
      </c>
      <c r="L14" s="56">
        <v>24730.821</v>
      </c>
      <c r="M14" s="56">
        <v>1808.6969999999999</v>
      </c>
      <c r="N14" s="56">
        <v>3373.2860000000001</v>
      </c>
      <c r="O14" s="56">
        <v>6258.8710000000001</v>
      </c>
      <c r="P14" s="56">
        <v>9794.107</v>
      </c>
      <c r="Q14" s="56">
        <v>7295.2650000000003</v>
      </c>
      <c r="R14" s="56">
        <v>549.79600000000005</v>
      </c>
      <c r="S14" s="56">
        <v>1886.914</v>
      </c>
      <c r="T14" s="56">
        <v>19428.517</v>
      </c>
      <c r="U14" s="56">
        <v>961.07600000000002</v>
      </c>
      <c r="V14" s="56">
        <v>671.61699999999996</v>
      </c>
      <c r="W14" s="56">
        <v>218.14500000000001</v>
      </c>
      <c r="X14" s="56">
        <v>213.69</v>
      </c>
      <c r="Y14" s="56">
        <v>298.13600000000002</v>
      </c>
      <c r="Z14" s="56">
        <v>185.43600000000001</v>
      </c>
      <c r="AA14" s="56">
        <v>7</v>
      </c>
      <c r="AB14" s="56">
        <v>409.39</v>
      </c>
      <c r="AC14" s="56">
        <v>406.27300000000002</v>
      </c>
      <c r="AD14" s="56">
        <v>241.017</v>
      </c>
      <c r="AE14" s="56">
        <v>114.45699999999999</v>
      </c>
      <c r="AF14" s="56">
        <v>1511.5540000000001</v>
      </c>
      <c r="AG14" s="56">
        <v>843</v>
      </c>
      <c r="AH14" s="56">
        <v>43.555999999999997</v>
      </c>
      <c r="AI14" s="56">
        <v>337.45400000000001</v>
      </c>
      <c r="AJ14" s="56">
        <v>165.136</v>
      </c>
      <c r="AK14" s="56">
        <v>128.54599999999999</v>
      </c>
      <c r="AL14" s="56">
        <v>432.04</v>
      </c>
      <c r="AM14" s="56">
        <v>0</v>
      </c>
      <c r="AN14" s="45">
        <v>89711.126999999993</v>
      </c>
    </row>
    <row r="15" spans="1:40" x14ac:dyDescent="0.15">
      <c r="A15" s="44" t="s">
        <v>546</v>
      </c>
      <c r="B15" s="55" t="s">
        <v>547</v>
      </c>
      <c r="C15" s="56">
        <v>0</v>
      </c>
      <c r="D15" s="56">
        <v>12.667999999999999</v>
      </c>
      <c r="E15" s="56">
        <v>83.52</v>
      </c>
      <c r="F15" s="56">
        <v>18.745999999999999</v>
      </c>
      <c r="G15" s="56">
        <v>115.79300000000001</v>
      </c>
      <c r="H15" s="56">
        <v>123.07</v>
      </c>
      <c r="I15" s="56">
        <v>144.69900000000001</v>
      </c>
      <c r="J15" s="56">
        <v>11.244</v>
      </c>
      <c r="K15" s="56">
        <v>221.46700000000001</v>
      </c>
      <c r="L15" s="56">
        <v>638.21900000000005</v>
      </c>
      <c r="M15" s="56">
        <v>3462.0219999999999</v>
      </c>
      <c r="N15" s="56">
        <v>1778.923</v>
      </c>
      <c r="O15" s="56">
        <v>1333.098</v>
      </c>
      <c r="P15" s="56">
        <v>6578.0839999999998</v>
      </c>
      <c r="Q15" s="56">
        <v>1539.7940000000001</v>
      </c>
      <c r="R15" s="56">
        <v>328.173</v>
      </c>
      <c r="S15" s="56">
        <v>88.441000000000003</v>
      </c>
      <c r="T15" s="56">
        <v>2167.248</v>
      </c>
      <c r="U15" s="56">
        <v>1433.451</v>
      </c>
      <c r="V15" s="56">
        <v>563.32299999999998</v>
      </c>
      <c r="W15" s="56">
        <v>89.512</v>
      </c>
      <c r="X15" s="56">
        <v>191.32400000000001</v>
      </c>
      <c r="Y15" s="56">
        <v>1705.7370000000001</v>
      </c>
      <c r="Z15" s="56">
        <v>1372.182</v>
      </c>
      <c r="AA15" s="56">
        <v>321.99799999999999</v>
      </c>
      <c r="AB15" s="56">
        <v>33.850999999999999</v>
      </c>
      <c r="AC15" s="56">
        <v>858.34100000000001</v>
      </c>
      <c r="AD15" s="56">
        <v>1232.953</v>
      </c>
      <c r="AE15" s="56">
        <v>230.80600000000001</v>
      </c>
      <c r="AF15" s="56">
        <v>1046.9849999999999</v>
      </c>
      <c r="AG15" s="56">
        <v>802</v>
      </c>
      <c r="AH15" s="56">
        <v>189.61099999999999</v>
      </c>
      <c r="AI15" s="56">
        <v>1747.076</v>
      </c>
      <c r="AJ15" s="56">
        <v>213.279</v>
      </c>
      <c r="AK15" s="56">
        <v>465.30099999999999</v>
      </c>
      <c r="AL15" s="56">
        <v>830.89099999999996</v>
      </c>
      <c r="AM15" s="56">
        <v>0</v>
      </c>
      <c r="AN15" s="45">
        <v>31973.83</v>
      </c>
    </row>
    <row r="16" spans="1:40" x14ac:dyDescent="0.15">
      <c r="A16" s="44" t="s">
        <v>548</v>
      </c>
      <c r="B16" s="55" t="s">
        <v>549</v>
      </c>
      <c r="C16" s="56">
        <v>52.438000000000002</v>
      </c>
      <c r="D16" s="56">
        <v>23.131</v>
      </c>
      <c r="E16" s="56">
        <v>220.22200000000001</v>
      </c>
      <c r="F16" s="56">
        <v>31.004000000000001</v>
      </c>
      <c r="G16" s="56">
        <v>236.42599999999999</v>
      </c>
      <c r="H16" s="56">
        <v>217.566</v>
      </c>
      <c r="I16" s="56">
        <v>320.15699999999998</v>
      </c>
      <c r="J16" s="56">
        <v>22.471</v>
      </c>
      <c r="K16" s="56">
        <v>210.93899999999999</v>
      </c>
      <c r="L16" s="56">
        <v>1254.229</v>
      </c>
      <c r="M16" s="56">
        <v>1127.51</v>
      </c>
      <c r="N16" s="56">
        <v>2129.2449999999999</v>
      </c>
      <c r="O16" s="56">
        <v>1355.095</v>
      </c>
      <c r="P16" s="56">
        <v>2493.3139999999999</v>
      </c>
      <c r="Q16" s="56">
        <v>1038.201</v>
      </c>
      <c r="R16" s="56">
        <v>487.43299999999999</v>
      </c>
      <c r="S16" s="56">
        <v>152.387</v>
      </c>
      <c r="T16" s="56">
        <v>5353.8440000000001</v>
      </c>
      <c r="U16" s="56">
        <v>1880.5940000000001</v>
      </c>
      <c r="V16" s="56">
        <v>718.27200000000005</v>
      </c>
      <c r="W16" s="56">
        <v>146.886</v>
      </c>
      <c r="X16" s="56">
        <v>117.61799999999999</v>
      </c>
      <c r="Y16" s="56">
        <v>1169.9549999999999</v>
      </c>
      <c r="Z16" s="56">
        <v>736.75</v>
      </c>
      <c r="AA16" s="56">
        <v>76.831999999999994</v>
      </c>
      <c r="AB16" s="56">
        <v>561.221</v>
      </c>
      <c r="AC16" s="56">
        <v>1169.2170000000001</v>
      </c>
      <c r="AD16" s="56">
        <v>390.56400000000002</v>
      </c>
      <c r="AE16" s="56">
        <v>83.049000000000007</v>
      </c>
      <c r="AF16" s="56">
        <v>639.33100000000002</v>
      </c>
      <c r="AG16" s="56">
        <v>81</v>
      </c>
      <c r="AH16" s="56">
        <v>20.611999999999998</v>
      </c>
      <c r="AI16" s="56">
        <v>50.901000000000003</v>
      </c>
      <c r="AJ16" s="56">
        <v>8.9649999999999999</v>
      </c>
      <c r="AK16" s="56">
        <v>111.83199999999999</v>
      </c>
      <c r="AL16" s="56">
        <v>287.61700000000002</v>
      </c>
      <c r="AM16" s="56">
        <v>0</v>
      </c>
      <c r="AN16" s="45">
        <v>24976.826000000001</v>
      </c>
    </row>
    <row r="17" spans="1:40" x14ac:dyDescent="0.15">
      <c r="A17" s="44" t="s">
        <v>550</v>
      </c>
      <c r="B17" s="55" t="s">
        <v>551</v>
      </c>
      <c r="C17" s="56">
        <v>407.19200000000001</v>
      </c>
      <c r="D17" s="56">
        <v>478.92099999999999</v>
      </c>
      <c r="E17" s="56">
        <v>1095.2139999999999</v>
      </c>
      <c r="F17" s="56">
        <v>178.66200000000001</v>
      </c>
      <c r="G17" s="56">
        <v>408.46499999999997</v>
      </c>
      <c r="H17" s="56">
        <v>357.06099999999998</v>
      </c>
      <c r="I17" s="56">
        <v>571.79300000000001</v>
      </c>
      <c r="J17" s="56">
        <v>57.792999999999999</v>
      </c>
      <c r="K17" s="56">
        <v>866.66800000000001</v>
      </c>
      <c r="L17" s="56">
        <v>1874.8150000000001</v>
      </c>
      <c r="M17" s="56">
        <v>794.74199999999996</v>
      </c>
      <c r="N17" s="56">
        <v>575.47900000000004</v>
      </c>
      <c r="O17" s="56">
        <v>4384.6570000000002</v>
      </c>
      <c r="P17" s="56">
        <v>8334.7669999999998</v>
      </c>
      <c r="Q17" s="56">
        <v>5640.8410000000003</v>
      </c>
      <c r="R17" s="56">
        <v>965.64599999999996</v>
      </c>
      <c r="S17" s="56">
        <v>863.20100000000002</v>
      </c>
      <c r="T17" s="56">
        <v>7297.6189999999997</v>
      </c>
      <c r="U17" s="56">
        <v>2416.5160000000001</v>
      </c>
      <c r="V17" s="56">
        <v>1067.721</v>
      </c>
      <c r="W17" s="56">
        <v>174.815</v>
      </c>
      <c r="X17" s="56">
        <v>266.42500000000001</v>
      </c>
      <c r="Y17" s="56">
        <v>304.459</v>
      </c>
      <c r="Z17" s="56">
        <v>144.459</v>
      </c>
      <c r="AA17" s="56">
        <v>44</v>
      </c>
      <c r="AB17" s="56">
        <v>40.258000000000003</v>
      </c>
      <c r="AC17" s="56">
        <v>701.529</v>
      </c>
      <c r="AD17" s="56">
        <v>195.392</v>
      </c>
      <c r="AE17" s="56">
        <v>156.43600000000001</v>
      </c>
      <c r="AF17" s="56">
        <v>961.09900000000005</v>
      </c>
      <c r="AG17" s="56">
        <v>431</v>
      </c>
      <c r="AH17" s="56">
        <v>94.864999999999995</v>
      </c>
      <c r="AI17" s="56">
        <v>189.41399999999999</v>
      </c>
      <c r="AJ17" s="56">
        <v>246.05</v>
      </c>
      <c r="AK17" s="56">
        <v>276.87200000000001</v>
      </c>
      <c r="AL17" s="56">
        <v>425.38299999999998</v>
      </c>
      <c r="AM17" s="56">
        <v>0</v>
      </c>
      <c r="AN17" s="45">
        <v>43290.228999999999</v>
      </c>
    </row>
    <row r="18" spans="1:40" x14ac:dyDescent="0.15">
      <c r="A18" s="44" t="s">
        <v>552</v>
      </c>
      <c r="B18" s="55" t="s">
        <v>553</v>
      </c>
      <c r="C18" s="56">
        <v>235.011</v>
      </c>
      <c r="D18" s="56">
        <v>6.9619999999999997</v>
      </c>
      <c r="E18" s="56">
        <v>259.26900000000001</v>
      </c>
      <c r="F18" s="56">
        <v>11.571999999999999</v>
      </c>
      <c r="G18" s="56">
        <v>29.503</v>
      </c>
      <c r="H18" s="56">
        <v>45.61</v>
      </c>
      <c r="I18" s="56">
        <v>73.296000000000006</v>
      </c>
      <c r="J18" s="56">
        <v>1.2709999999999999</v>
      </c>
      <c r="K18" s="56">
        <v>62.784999999999997</v>
      </c>
      <c r="L18" s="56">
        <v>145.512</v>
      </c>
      <c r="M18" s="56">
        <v>28.553000000000001</v>
      </c>
      <c r="N18" s="56">
        <v>23.02</v>
      </c>
      <c r="O18" s="56">
        <v>895.31899999999996</v>
      </c>
      <c r="P18" s="56">
        <v>39469.305999999997</v>
      </c>
      <c r="Q18" s="56">
        <v>592.91899999999998</v>
      </c>
      <c r="R18" s="56">
        <v>47.372999999999998</v>
      </c>
      <c r="S18" s="56">
        <v>361.13200000000001</v>
      </c>
      <c r="T18" s="56">
        <v>181.68100000000001</v>
      </c>
      <c r="U18" s="56">
        <v>6088.35</v>
      </c>
      <c r="V18" s="56">
        <v>2308.8409999999999</v>
      </c>
      <c r="W18" s="56">
        <v>28.811</v>
      </c>
      <c r="X18" s="56">
        <v>116.14700000000001</v>
      </c>
      <c r="Y18" s="56">
        <v>101.78</v>
      </c>
      <c r="Z18" s="56">
        <v>55.792999999999999</v>
      </c>
      <c r="AA18" s="56">
        <v>47.832999999999998</v>
      </c>
      <c r="AB18" s="56">
        <v>17.123999999999999</v>
      </c>
      <c r="AC18" s="56">
        <v>146.31899999999999</v>
      </c>
      <c r="AD18" s="56">
        <v>263.62799999999999</v>
      </c>
      <c r="AE18" s="56">
        <v>50.844000000000001</v>
      </c>
      <c r="AF18" s="56">
        <v>501.16800000000001</v>
      </c>
      <c r="AG18" s="56">
        <v>3383</v>
      </c>
      <c r="AH18" s="56">
        <v>36.051000000000002</v>
      </c>
      <c r="AI18" s="56">
        <v>133.58600000000001</v>
      </c>
      <c r="AJ18" s="56">
        <v>154.316</v>
      </c>
      <c r="AK18" s="56">
        <v>177.328</v>
      </c>
      <c r="AL18" s="56">
        <v>213.76300000000001</v>
      </c>
      <c r="AM18" s="56">
        <v>0</v>
      </c>
      <c r="AN18" s="45">
        <v>56294.777999999998</v>
      </c>
    </row>
    <row r="19" spans="1:40" x14ac:dyDescent="0.15">
      <c r="A19" s="44" t="s">
        <v>554</v>
      </c>
      <c r="B19" s="55" t="s">
        <v>555</v>
      </c>
      <c r="C19" s="56">
        <v>2933.6660000000002</v>
      </c>
      <c r="D19" s="56">
        <v>119.96899999999999</v>
      </c>
      <c r="E19" s="56">
        <v>461.524</v>
      </c>
      <c r="F19" s="56">
        <v>31.79</v>
      </c>
      <c r="G19" s="56">
        <v>316.44799999999998</v>
      </c>
      <c r="H19" s="56">
        <v>100.32599999999999</v>
      </c>
      <c r="I19" s="56">
        <v>340.56599999999997</v>
      </c>
      <c r="J19" s="56">
        <v>101.60299999999999</v>
      </c>
      <c r="K19" s="56">
        <v>155.614</v>
      </c>
      <c r="L19" s="56">
        <v>693.66200000000003</v>
      </c>
      <c r="M19" s="56">
        <v>496.05599999999998</v>
      </c>
      <c r="N19" s="56">
        <v>188.98699999999999</v>
      </c>
      <c r="O19" s="56">
        <v>805.20299999999997</v>
      </c>
      <c r="P19" s="56">
        <v>7249.384</v>
      </c>
      <c r="Q19" s="56">
        <v>9478.6970000000001</v>
      </c>
      <c r="R19" s="56">
        <v>82.480999999999995</v>
      </c>
      <c r="S19" s="56">
        <v>124.52800000000001</v>
      </c>
      <c r="T19" s="56">
        <v>2960.547</v>
      </c>
      <c r="U19" s="56">
        <v>3680.5619999999999</v>
      </c>
      <c r="V19" s="56">
        <v>1119.933</v>
      </c>
      <c r="W19" s="56">
        <v>283.923</v>
      </c>
      <c r="X19" s="56">
        <v>274.46100000000001</v>
      </c>
      <c r="Y19" s="56">
        <v>334.43599999999998</v>
      </c>
      <c r="Z19" s="56">
        <v>92.043999999999997</v>
      </c>
      <c r="AA19" s="56">
        <v>228.83199999999999</v>
      </c>
      <c r="AB19" s="56">
        <v>23.863</v>
      </c>
      <c r="AC19" s="56">
        <v>321.19</v>
      </c>
      <c r="AD19" s="56">
        <v>464.053</v>
      </c>
      <c r="AE19" s="56">
        <v>272.16899999999998</v>
      </c>
      <c r="AF19" s="56">
        <v>525.92600000000004</v>
      </c>
      <c r="AG19" s="56">
        <v>2050</v>
      </c>
      <c r="AH19" s="56">
        <v>81.694000000000003</v>
      </c>
      <c r="AI19" s="56">
        <v>5774.0230000000001</v>
      </c>
      <c r="AJ19" s="56">
        <v>735.45899999999995</v>
      </c>
      <c r="AK19" s="56">
        <v>1452.453</v>
      </c>
      <c r="AL19" s="56">
        <v>361.76499999999999</v>
      </c>
      <c r="AM19" s="56">
        <v>0</v>
      </c>
      <c r="AN19" s="45">
        <v>44717.836000000003</v>
      </c>
    </row>
    <row r="20" spans="1:40" x14ac:dyDescent="0.15">
      <c r="A20" s="44" t="s">
        <v>556</v>
      </c>
      <c r="B20" s="55" t="s">
        <v>557</v>
      </c>
      <c r="C20" s="56">
        <v>1257.2360000000001</v>
      </c>
      <c r="D20" s="56">
        <v>104.764</v>
      </c>
      <c r="E20" s="56">
        <v>2585.1149999999998</v>
      </c>
      <c r="F20" s="56">
        <v>162.86500000000001</v>
      </c>
      <c r="G20" s="56">
        <v>1354.85</v>
      </c>
      <c r="H20" s="56">
        <v>687.58600000000001</v>
      </c>
      <c r="I20" s="56">
        <v>2968.7139999999999</v>
      </c>
      <c r="J20" s="56">
        <v>252.72399999999999</v>
      </c>
      <c r="K20" s="56">
        <v>1363.2919999999999</v>
      </c>
      <c r="L20" s="56">
        <v>2653.0140000000001</v>
      </c>
      <c r="M20" s="56">
        <v>248.18899999999999</v>
      </c>
      <c r="N20" s="56">
        <v>168.97300000000001</v>
      </c>
      <c r="O20" s="56">
        <v>261.61799999999999</v>
      </c>
      <c r="P20" s="56">
        <v>772.99900000000002</v>
      </c>
      <c r="Q20" s="56">
        <v>174.34399999999999</v>
      </c>
      <c r="R20" s="56">
        <v>41778.097999999998</v>
      </c>
      <c r="S20" s="56">
        <v>490.02699999999999</v>
      </c>
      <c r="T20" s="56">
        <v>282.11599999999999</v>
      </c>
      <c r="U20" s="56">
        <v>3384.27</v>
      </c>
      <c r="V20" s="56">
        <v>1659.954</v>
      </c>
      <c r="W20" s="56">
        <v>1162.838</v>
      </c>
      <c r="X20" s="56">
        <v>1506.4949999999999</v>
      </c>
      <c r="Y20" s="56">
        <v>958.81299999999999</v>
      </c>
      <c r="Z20" s="56">
        <v>217.73099999999999</v>
      </c>
      <c r="AA20" s="56">
        <v>520.83199999999999</v>
      </c>
      <c r="AB20" s="56">
        <v>534.274</v>
      </c>
      <c r="AC20" s="56">
        <v>1024.604</v>
      </c>
      <c r="AD20" s="56">
        <v>289.44799999999998</v>
      </c>
      <c r="AE20" s="56">
        <v>234.62200000000001</v>
      </c>
      <c r="AF20" s="56">
        <v>383.12900000000002</v>
      </c>
      <c r="AG20" s="56">
        <v>1912</v>
      </c>
      <c r="AH20" s="56">
        <v>1285.9369999999999</v>
      </c>
      <c r="AI20" s="56">
        <v>905.18399999999997</v>
      </c>
      <c r="AJ20" s="56">
        <v>610.93700000000001</v>
      </c>
      <c r="AK20" s="56">
        <v>1215.0840000000001</v>
      </c>
      <c r="AL20" s="56">
        <v>290.89</v>
      </c>
      <c r="AM20" s="56">
        <v>0</v>
      </c>
      <c r="AN20" s="45">
        <v>75663.566000000006</v>
      </c>
    </row>
    <row r="21" spans="1:40" x14ac:dyDescent="0.15">
      <c r="A21" s="44" t="s">
        <v>558</v>
      </c>
      <c r="B21" s="55" t="s">
        <v>559</v>
      </c>
      <c r="C21" s="56">
        <v>528.45299999999997</v>
      </c>
      <c r="D21" s="56">
        <v>26.971</v>
      </c>
      <c r="E21" s="56">
        <v>1178.2149999999999</v>
      </c>
      <c r="F21" s="56">
        <v>188.911</v>
      </c>
      <c r="G21" s="56">
        <v>778.81600000000003</v>
      </c>
      <c r="H21" s="56">
        <v>513.80799999999999</v>
      </c>
      <c r="I21" s="56">
        <v>677.71699999999998</v>
      </c>
      <c r="J21" s="56">
        <v>194.07900000000001</v>
      </c>
      <c r="K21" s="56">
        <v>556.66</v>
      </c>
      <c r="L21" s="56">
        <v>3209.761</v>
      </c>
      <c r="M21" s="56">
        <v>118.76600000000001</v>
      </c>
      <c r="N21" s="56">
        <v>99.567999999999998</v>
      </c>
      <c r="O21" s="56">
        <v>204.191</v>
      </c>
      <c r="P21" s="56">
        <v>452.45600000000002</v>
      </c>
      <c r="Q21" s="56">
        <v>285.44799999999998</v>
      </c>
      <c r="R21" s="56">
        <v>587.52200000000005</v>
      </c>
      <c r="S21" s="56">
        <v>7914.6660000000002</v>
      </c>
      <c r="T21" s="56">
        <v>1695.673</v>
      </c>
      <c r="U21" s="56">
        <v>2177.598</v>
      </c>
      <c r="V21" s="56">
        <v>629.495</v>
      </c>
      <c r="W21" s="56">
        <v>464.45400000000001</v>
      </c>
      <c r="X21" s="56">
        <v>530.24800000000005</v>
      </c>
      <c r="Y21" s="56">
        <v>299.36399999999998</v>
      </c>
      <c r="Z21" s="56">
        <v>460.35599999999999</v>
      </c>
      <c r="AA21" s="56">
        <v>327.65899999999999</v>
      </c>
      <c r="AB21" s="56">
        <v>971.11500000000001</v>
      </c>
      <c r="AC21" s="56">
        <v>1121.788</v>
      </c>
      <c r="AD21" s="56">
        <v>452.34500000000003</v>
      </c>
      <c r="AE21" s="56">
        <v>512.58100000000002</v>
      </c>
      <c r="AF21" s="56">
        <v>1262.633</v>
      </c>
      <c r="AG21" s="56">
        <v>4255</v>
      </c>
      <c r="AH21" s="56">
        <v>798.04399999999998</v>
      </c>
      <c r="AI21" s="56">
        <v>803.08500000000004</v>
      </c>
      <c r="AJ21" s="56">
        <v>308.42500000000001</v>
      </c>
      <c r="AK21" s="56">
        <v>398.589</v>
      </c>
      <c r="AL21" s="56">
        <v>155.61000000000001</v>
      </c>
      <c r="AM21" s="56">
        <v>0</v>
      </c>
      <c r="AN21" s="45">
        <v>35140.071000000004</v>
      </c>
    </row>
    <row r="22" spans="1:40" x14ac:dyDescent="0.15">
      <c r="A22" s="44" t="s">
        <v>151</v>
      </c>
      <c r="B22" s="55" t="s">
        <v>560</v>
      </c>
      <c r="C22" s="56">
        <v>385.51900000000001</v>
      </c>
      <c r="D22" s="56">
        <v>49.277000000000001</v>
      </c>
      <c r="E22" s="56">
        <v>143.94499999999999</v>
      </c>
      <c r="F22" s="56">
        <v>33.268000000000001</v>
      </c>
      <c r="G22" s="56">
        <v>75.596000000000004</v>
      </c>
      <c r="H22" s="56">
        <v>289.64400000000001</v>
      </c>
      <c r="I22" s="56">
        <v>97.662000000000006</v>
      </c>
      <c r="J22" s="56">
        <v>23.608000000000001</v>
      </c>
      <c r="K22" s="56">
        <v>116.59399999999999</v>
      </c>
      <c r="L22" s="56">
        <v>293.96600000000001</v>
      </c>
      <c r="M22" s="56">
        <v>73.841999999999999</v>
      </c>
      <c r="N22" s="56">
        <v>65.822999999999993</v>
      </c>
      <c r="O22" s="56">
        <v>445.55900000000003</v>
      </c>
      <c r="P22" s="56">
        <v>405.55399999999997</v>
      </c>
      <c r="Q22" s="56">
        <v>218.99299999999999</v>
      </c>
      <c r="R22" s="56">
        <v>1229.422</v>
      </c>
      <c r="S22" s="56">
        <v>397.41699999999997</v>
      </c>
      <c r="T22" s="56">
        <v>46434.707000000002</v>
      </c>
      <c r="U22" s="56">
        <v>514.54600000000005</v>
      </c>
      <c r="V22" s="56">
        <v>591.06799999999998</v>
      </c>
      <c r="W22" s="56">
        <v>82.433999999999997</v>
      </c>
      <c r="X22" s="56">
        <v>532.16899999999998</v>
      </c>
      <c r="Y22" s="56">
        <v>521.58299999999997</v>
      </c>
      <c r="Z22" s="56">
        <v>147.114</v>
      </c>
      <c r="AA22" s="56">
        <v>1525.1310000000001</v>
      </c>
      <c r="AB22" s="56">
        <v>4475.3909999999996</v>
      </c>
      <c r="AC22" s="56">
        <v>358.82499999999999</v>
      </c>
      <c r="AD22" s="56">
        <v>1361.558</v>
      </c>
      <c r="AE22" s="56">
        <v>115.721</v>
      </c>
      <c r="AF22" s="56">
        <v>990.16700000000003</v>
      </c>
      <c r="AG22" s="56">
        <v>4757</v>
      </c>
      <c r="AH22" s="56">
        <v>1466.8789999999999</v>
      </c>
      <c r="AI22" s="56">
        <v>364.45100000000002</v>
      </c>
      <c r="AJ22" s="56">
        <v>739.46100000000001</v>
      </c>
      <c r="AK22" s="56">
        <v>1260.654</v>
      </c>
      <c r="AL22" s="56">
        <v>127.747</v>
      </c>
      <c r="AM22" s="56">
        <v>0</v>
      </c>
      <c r="AN22" s="45">
        <v>70712.296000000002</v>
      </c>
    </row>
    <row r="23" spans="1:40" x14ac:dyDescent="0.15">
      <c r="A23" s="44" t="s">
        <v>561</v>
      </c>
      <c r="B23" s="55" t="s">
        <v>562</v>
      </c>
      <c r="C23" s="56">
        <v>301.53300000000002</v>
      </c>
      <c r="D23" s="56">
        <v>105.035</v>
      </c>
      <c r="E23" s="56">
        <v>1367.0709999999999</v>
      </c>
      <c r="F23" s="56">
        <v>106.54900000000001</v>
      </c>
      <c r="G23" s="56">
        <v>324.303</v>
      </c>
      <c r="H23" s="56">
        <v>387.55799999999999</v>
      </c>
      <c r="I23" s="56">
        <v>466.16399999999999</v>
      </c>
      <c r="J23" s="56">
        <v>428.03199999999998</v>
      </c>
      <c r="K23" s="56">
        <v>763.34799999999996</v>
      </c>
      <c r="L23" s="56">
        <v>767.50599999999997</v>
      </c>
      <c r="M23" s="56">
        <v>223.63200000000001</v>
      </c>
      <c r="N23" s="56">
        <v>148.68100000000001</v>
      </c>
      <c r="O23" s="56">
        <v>394.99099999999999</v>
      </c>
      <c r="P23" s="56">
        <v>1318.9380000000001</v>
      </c>
      <c r="Q23" s="56">
        <v>590.12599999999998</v>
      </c>
      <c r="R23" s="56">
        <v>203.988</v>
      </c>
      <c r="S23" s="56">
        <v>232.61500000000001</v>
      </c>
      <c r="T23" s="56">
        <v>953.33600000000001</v>
      </c>
      <c r="U23" s="56">
        <v>17792.322</v>
      </c>
      <c r="V23" s="56">
        <v>3072.1709999999998</v>
      </c>
      <c r="W23" s="56">
        <v>356.30599999999998</v>
      </c>
      <c r="X23" s="56">
        <v>686.72299999999996</v>
      </c>
      <c r="Y23" s="56">
        <v>231.78700000000001</v>
      </c>
      <c r="Z23" s="56">
        <v>606.56500000000005</v>
      </c>
      <c r="AA23" s="56">
        <v>240.66300000000001</v>
      </c>
      <c r="AB23" s="56">
        <v>349.71199999999999</v>
      </c>
      <c r="AC23" s="56">
        <v>1385.0029999999999</v>
      </c>
      <c r="AD23" s="56">
        <v>189.096</v>
      </c>
      <c r="AE23" s="56">
        <v>331.44099999999997</v>
      </c>
      <c r="AF23" s="56">
        <v>1051.82</v>
      </c>
      <c r="AG23" s="56">
        <v>312</v>
      </c>
      <c r="AH23" s="56">
        <v>138.80199999999999</v>
      </c>
      <c r="AI23" s="56">
        <v>299.46499999999997</v>
      </c>
      <c r="AJ23" s="56">
        <v>231.137</v>
      </c>
      <c r="AK23" s="56">
        <v>502.14299999999997</v>
      </c>
      <c r="AL23" s="56">
        <v>199.87899999999999</v>
      </c>
      <c r="AM23" s="56">
        <v>0</v>
      </c>
      <c r="AN23" s="45">
        <v>37060.442999999999</v>
      </c>
    </row>
    <row r="24" spans="1:40" x14ac:dyDescent="0.15">
      <c r="A24" s="44" t="s">
        <v>563</v>
      </c>
      <c r="B24" s="55" t="s">
        <v>564</v>
      </c>
      <c r="C24" s="56">
        <v>82.525000000000006</v>
      </c>
      <c r="D24" s="56">
        <v>132.66399999999999</v>
      </c>
      <c r="E24" s="56">
        <v>2855.3519999999999</v>
      </c>
      <c r="F24" s="56">
        <v>241.31299999999999</v>
      </c>
      <c r="G24" s="56">
        <v>928.17399999999998</v>
      </c>
      <c r="H24" s="56">
        <v>903.904</v>
      </c>
      <c r="I24" s="56">
        <v>1223.6020000000001</v>
      </c>
      <c r="J24" s="56">
        <v>367.91699999999997</v>
      </c>
      <c r="K24" s="56">
        <v>1058.0920000000001</v>
      </c>
      <c r="L24" s="56">
        <v>1403.655</v>
      </c>
      <c r="M24" s="56">
        <v>326.09899999999999</v>
      </c>
      <c r="N24" s="56">
        <v>240.126</v>
      </c>
      <c r="O24" s="56">
        <v>515.46900000000005</v>
      </c>
      <c r="P24" s="56">
        <v>1327.4449999999999</v>
      </c>
      <c r="Q24" s="56">
        <v>679.69899999999996</v>
      </c>
      <c r="R24" s="56">
        <v>454.625</v>
      </c>
      <c r="S24" s="56">
        <v>542.64599999999996</v>
      </c>
      <c r="T24" s="56">
        <v>2697.5230000000001</v>
      </c>
      <c r="U24" s="56">
        <v>32630.190999999999</v>
      </c>
      <c r="V24" s="56">
        <v>42174.652000000002</v>
      </c>
      <c r="W24" s="56">
        <v>1552.991</v>
      </c>
      <c r="X24" s="56">
        <v>1838.885</v>
      </c>
      <c r="Y24" s="56">
        <v>1338.578</v>
      </c>
      <c r="Z24" s="56">
        <v>1360.336</v>
      </c>
      <c r="AA24" s="56">
        <v>2361.2139999999999</v>
      </c>
      <c r="AB24" s="56">
        <v>891.98</v>
      </c>
      <c r="AC24" s="56">
        <v>3935.7730000000001</v>
      </c>
      <c r="AD24" s="56">
        <v>1094.4880000000001</v>
      </c>
      <c r="AE24" s="56">
        <v>782.23599999999999</v>
      </c>
      <c r="AF24" s="56">
        <v>3755.0650000000001</v>
      </c>
      <c r="AG24" s="56">
        <v>5188</v>
      </c>
      <c r="AH24" s="56">
        <v>1859.0050000000001</v>
      </c>
      <c r="AI24" s="56">
        <v>1031.5609999999999</v>
      </c>
      <c r="AJ24" s="56">
        <v>521.23599999999999</v>
      </c>
      <c r="AK24" s="56">
        <v>1173.096</v>
      </c>
      <c r="AL24" s="56">
        <v>780.73400000000004</v>
      </c>
      <c r="AM24" s="56">
        <v>0</v>
      </c>
      <c r="AN24" s="45">
        <v>120250.851</v>
      </c>
    </row>
    <row r="25" spans="1:40" x14ac:dyDescent="0.15">
      <c r="A25" s="44" t="s">
        <v>565</v>
      </c>
      <c r="B25" s="55" t="s">
        <v>566</v>
      </c>
      <c r="C25" s="56">
        <v>37.805999999999997</v>
      </c>
      <c r="D25" s="56">
        <v>59.744</v>
      </c>
      <c r="E25" s="56">
        <v>494.99099999999999</v>
      </c>
      <c r="F25" s="56">
        <v>41.802</v>
      </c>
      <c r="G25" s="56">
        <v>118.087</v>
      </c>
      <c r="H25" s="56">
        <v>120.197</v>
      </c>
      <c r="I25" s="56">
        <v>257.423</v>
      </c>
      <c r="J25" s="56">
        <v>135.00899999999999</v>
      </c>
      <c r="K25" s="56">
        <v>234.18600000000001</v>
      </c>
      <c r="L25" s="56">
        <v>353.745</v>
      </c>
      <c r="M25" s="56">
        <v>84.825000000000003</v>
      </c>
      <c r="N25" s="56">
        <v>64.828000000000003</v>
      </c>
      <c r="O25" s="56">
        <v>157.148</v>
      </c>
      <c r="P25" s="56">
        <v>405.75400000000002</v>
      </c>
      <c r="Q25" s="56">
        <v>223.989</v>
      </c>
      <c r="R25" s="56">
        <v>169.36</v>
      </c>
      <c r="S25" s="56">
        <v>173.93299999999999</v>
      </c>
      <c r="T25" s="56">
        <v>422.74599999999998</v>
      </c>
      <c r="U25" s="56">
        <v>8377.2049999999999</v>
      </c>
      <c r="V25" s="56">
        <v>2030.749</v>
      </c>
      <c r="W25" s="56">
        <v>1875.1010000000001</v>
      </c>
      <c r="X25" s="56">
        <v>699.42600000000004</v>
      </c>
      <c r="Y25" s="56">
        <v>404.90899999999999</v>
      </c>
      <c r="Z25" s="56">
        <v>1059.6769999999999</v>
      </c>
      <c r="AA25" s="56">
        <v>969.23599999999999</v>
      </c>
      <c r="AB25" s="56">
        <v>609.82100000000003</v>
      </c>
      <c r="AC25" s="56">
        <v>2794.8209999999999</v>
      </c>
      <c r="AD25" s="56">
        <v>537.899</v>
      </c>
      <c r="AE25" s="56">
        <v>398.04899999999998</v>
      </c>
      <c r="AF25" s="56">
        <v>3070.6179999999999</v>
      </c>
      <c r="AG25" s="56">
        <v>466</v>
      </c>
      <c r="AH25" s="56">
        <v>800.71100000000001</v>
      </c>
      <c r="AI25" s="56">
        <v>498.63200000000001</v>
      </c>
      <c r="AJ25" s="56">
        <v>2299.5790000000002</v>
      </c>
      <c r="AK25" s="56">
        <v>758.19200000000001</v>
      </c>
      <c r="AL25" s="56">
        <v>279.68</v>
      </c>
      <c r="AM25" s="56">
        <v>0</v>
      </c>
      <c r="AN25" s="45">
        <v>31485.881000000001</v>
      </c>
    </row>
    <row r="26" spans="1:40" x14ac:dyDescent="0.15">
      <c r="A26" s="44" t="s">
        <v>567</v>
      </c>
      <c r="B26" s="55" t="s">
        <v>568</v>
      </c>
      <c r="C26" s="56">
        <v>176.15199999999999</v>
      </c>
      <c r="D26" s="56">
        <v>1.0999999999999999E-2</v>
      </c>
      <c r="E26" s="56">
        <v>225.68700000000001</v>
      </c>
      <c r="F26" s="56">
        <v>17.890999999999998</v>
      </c>
      <c r="G26" s="56">
        <v>40.457000000000001</v>
      </c>
      <c r="H26" s="56">
        <v>29.774000000000001</v>
      </c>
      <c r="I26" s="56">
        <v>100.15300000000001</v>
      </c>
      <c r="J26" s="56">
        <v>43.002000000000002</v>
      </c>
      <c r="K26" s="56">
        <v>46.755000000000003</v>
      </c>
      <c r="L26" s="56">
        <v>74.459000000000003</v>
      </c>
      <c r="M26" s="56">
        <v>60.545999999999999</v>
      </c>
      <c r="N26" s="56">
        <v>25.986999999999998</v>
      </c>
      <c r="O26" s="56">
        <v>47.463999999999999</v>
      </c>
      <c r="P26" s="56">
        <v>165.81899999999999</v>
      </c>
      <c r="Q26" s="56">
        <v>57.85</v>
      </c>
      <c r="R26" s="56">
        <v>163.83500000000001</v>
      </c>
      <c r="S26" s="56">
        <v>82.227999999999994</v>
      </c>
      <c r="T26" s="56">
        <v>292.49799999999999</v>
      </c>
      <c r="U26" s="56">
        <v>1977.059</v>
      </c>
      <c r="V26" s="56">
        <v>452.20299999999997</v>
      </c>
      <c r="W26" s="56">
        <v>140.84299999999999</v>
      </c>
      <c r="X26" s="56">
        <v>3789.0630000000001</v>
      </c>
      <c r="Y26" s="56">
        <v>762.005</v>
      </c>
      <c r="Z26" s="56">
        <v>2135.9670000000001</v>
      </c>
      <c r="AA26" s="56">
        <v>4054.5239999999999</v>
      </c>
      <c r="AB26" s="56">
        <v>326.435</v>
      </c>
      <c r="AC26" s="56">
        <v>2993.71</v>
      </c>
      <c r="AD26" s="56">
        <v>919.572</v>
      </c>
      <c r="AE26" s="56">
        <v>1035.0119999999999</v>
      </c>
      <c r="AF26" s="56">
        <v>1973.596</v>
      </c>
      <c r="AG26" s="56">
        <v>1506</v>
      </c>
      <c r="AH26" s="56">
        <v>808.73</v>
      </c>
      <c r="AI26" s="56">
        <v>375.76100000000002</v>
      </c>
      <c r="AJ26" s="56">
        <v>265.61</v>
      </c>
      <c r="AK26" s="56">
        <v>1041.1189999999999</v>
      </c>
      <c r="AL26" s="56">
        <v>508.22899999999998</v>
      </c>
      <c r="AM26" s="56">
        <v>0</v>
      </c>
      <c r="AN26" s="45">
        <v>26716.006000000001</v>
      </c>
    </row>
    <row r="27" spans="1:40" x14ac:dyDescent="0.15">
      <c r="A27" s="44" t="s">
        <v>569</v>
      </c>
      <c r="B27" s="55" t="s">
        <v>570</v>
      </c>
      <c r="C27" s="56">
        <v>39.195</v>
      </c>
      <c r="D27" s="56">
        <v>8.4580000000000002</v>
      </c>
      <c r="E27" s="56">
        <v>233.185</v>
      </c>
      <c r="F27" s="56">
        <v>42.003999999999998</v>
      </c>
      <c r="G27" s="56">
        <v>75.751000000000005</v>
      </c>
      <c r="H27" s="56">
        <v>73.403999999999996</v>
      </c>
      <c r="I27" s="56">
        <v>136.69499999999999</v>
      </c>
      <c r="J27" s="56">
        <v>76.775000000000006</v>
      </c>
      <c r="K27" s="56">
        <v>70.725999999999999</v>
      </c>
      <c r="L27" s="56">
        <v>105.988</v>
      </c>
      <c r="M27" s="56">
        <v>49.56</v>
      </c>
      <c r="N27" s="56">
        <v>56.189</v>
      </c>
      <c r="O27" s="56">
        <v>114.655</v>
      </c>
      <c r="P27" s="56">
        <v>199.74799999999999</v>
      </c>
      <c r="Q27" s="56">
        <v>108.65900000000001</v>
      </c>
      <c r="R27" s="56">
        <v>205.755</v>
      </c>
      <c r="S27" s="56">
        <v>71.406000000000006</v>
      </c>
      <c r="T27" s="56">
        <v>529.51400000000001</v>
      </c>
      <c r="U27" s="56">
        <v>5398.9560000000001</v>
      </c>
      <c r="V27" s="56">
        <v>865.94600000000003</v>
      </c>
      <c r="W27" s="56">
        <v>482.01900000000001</v>
      </c>
      <c r="X27" s="56">
        <v>437.84899999999999</v>
      </c>
      <c r="Y27" s="56">
        <v>8928.0370000000003</v>
      </c>
      <c r="Z27" s="56">
        <v>1523.3789999999999</v>
      </c>
      <c r="AA27" s="56">
        <v>5928.951</v>
      </c>
      <c r="AB27" s="56">
        <v>417.52499999999998</v>
      </c>
      <c r="AC27" s="56">
        <v>2640.3910000000001</v>
      </c>
      <c r="AD27" s="56">
        <v>858.702</v>
      </c>
      <c r="AE27" s="56">
        <v>335.10899999999998</v>
      </c>
      <c r="AF27" s="56">
        <v>2535.1089999999999</v>
      </c>
      <c r="AG27" s="56">
        <v>1294</v>
      </c>
      <c r="AH27" s="56">
        <v>502.12900000000002</v>
      </c>
      <c r="AI27" s="56">
        <v>626.60799999999995</v>
      </c>
      <c r="AJ27" s="56">
        <v>101.562</v>
      </c>
      <c r="AK27" s="56">
        <v>590.44500000000005</v>
      </c>
      <c r="AL27" s="56">
        <v>285.733</v>
      </c>
      <c r="AM27" s="56">
        <v>0</v>
      </c>
      <c r="AN27" s="45">
        <v>35950.116000000002</v>
      </c>
    </row>
    <row r="28" spans="1:40" x14ac:dyDescent="0.15">
      <c r="A28" s="44" t="s">
        <v>571</v>
      </c>
      <c r="B28" s="55" t="s">
        <v>572</v>
      </c>
      <c r="C28" s="56">
        <v>1.03</v>
      </c>
      <c r="D28" s="56">
        <v>1.1399999999999999</v>
      </c>
      <c r="E28" s="56">
        <v>551.58199999999999</v>
      </c>
      <c r="F28" s="56">
        <v>62.613</v>
      </c>
      <c r="G28" s="56">
        <v>157.315</v>
      </c>
      <c r="H28" s="56">
        <v>199.971</v>
      </c>
      <c r="I28" s="56">
        <v>263.56099999999998</v>
      </c>
      <c r="J28" s="56">
        <v>95.222999999999999</v>
      </c>
      <c r="K28" s="56">
        <v>156.44</v>
      </c>
      <c r="L28" s="56">
        <v>215.24299999999999</v>
      </c>
      <c r="M28" s="56">
        <v>309.89999999999998</v>
      </c>
      <c r="N28" s="56">
        <v>76.373999999999995</v>
      </c>
      <c r="O28" s="56">
        <v>149.94399999999999</v>
      </c>
      <c r="P28" s="56">
        <v>352.10300000000001</v>
      </c>
      <c r="Q28" s="56">
        <v>180.38399999999999</v>
      </c>
      <c r="R28" s="56">
        <v>386.31200000000001</v>
      </c>
      <c r="S28" s="56">
        <v>152.636</v>
      </c>
      <c r="T28" s="56">
        <v>741.13499999999999</v>
      </c>
      <c r="U28" s="56">
        <v>2985.0610000000001</v>
      </c>
      <c r="V28" s="56">
        <v>747.22500000000002</v>
      </c>
      <c r="W28" s="56">
        <v>211.92599999999999</v>
      </c>
      <c r="X28" s="56">
        <v>660.33199999999999</v>
      </c>
      <c r="Y28" s="56">
        <v>886.39200000000005</v>
      </c>
      <c r="Z28" s="56">
        <v>10380.188</v>
      </c>
      <c r="AA28" s="56">
        <v>6262.6970000000001</v>
      </c>
      <c r="AB28" s="56">
        <v>483.404</v>
      </c>
      <c r="AC28" s="56">
        <v>2002.461</v>
      </c>
      <c r="AD28" s="56">
        <v>698.447</v>
      </c>
      <c r="AE28" s="56">
        <v>311.38200000000001</v>
      </c>
      <c r="AF28" s="56">
        <v>1840.5429999999999</v>
      </c>
      <c r="AG28" s="56">
        <v>1304</v>
      </c>
      <c r="AH28" s="56">
        <v>273.93400000000003</v>
      </c>
      <c r="AI28" s="56">
        <v>343.654</v>
      </c>
      <c r="AJ28" s="56">
        <v>213.15899999999999</v>
      </c>
      <c r="AK28" s="56">
        <v>261.34800000000001</v>
      </c>
      <c r="AL28" s="56">
        <v>339.31799999999998</v>
      </c>
      <c r="AM28" s="56">
        <v>0</v>
      </c>
      <c r="AN28" s="45">
        <v>34258.381000000001</v>
      </c>
    </row>
    <row r="29" spans="1:40" x14ac:dyDescent="0.15">
      <c r="A29" s="44" t="s">
        <v>573</v>
      </c>
      <c r="B29" s="55" t="s">
        <v>574</v>
      </c>
      <c r="C29" s="56">
        <v>2190.837</v>
      </c>
      <c r="D29" s="56">
        <v>116.07899999999999</v>
      </c>
      <c r="E29" s="56">
        <v>2852.8609999999999</v>
      </c>
      <c r="F29" s="56">
        <v>306.642</v>
      </c>
      <c r="G29" s="56">
        <v>622.31899999999996</v>
      </c>
      <c r="H29" s="56">
        <v>395.10500000000002</v>
      </c>
      <c r="I29" s="56">
        <v>962.23599999999999</v>
      </c>
      <c r="J29" s="56">
        <v>299.83100000000002</v>
      </c>
      <c r="K29" s="56">
        <v>564.80499999999995</v>
      </c>
      <c r="L29" s="56">
        <v>855.60400000000004</v>
      </c>
      <c r="M29" s="56">
        <v>333.255</v>
      </c>
      <c r="N29" s="56">
        <v>237.029</v>
      </c>
      <c r="O29" s="56">
        <v>494.13499999999999</v>
      </c>
      <c r="P29" s="56">
        <v>1035.31</v>
      </c>
      <c r="Q29" s="56">
        <v>563.62</v>
      </c>
      <c r="R29" s="56">
        <v>670.74</v>
      </c>
      <c r="S29" s="56">
        <v>1031.7159999999999</v>
      </c>
      <c r="T29" s="56">
        <v>4701.1180000000004</v>
      </c>
      <c r="U29" s="56">
        <v>14682.039000000001</v>
      </c>
      <c r="V29" s="56">
        <v>7389.8540000000003</v>
      </c>
      <c r="W29" s="56">
        <v>1777.7429999999999</v>
      </c>
      <c r="X29" s="56">
        <v>899.83500000000004</v>
      </c>
      <c r="Y29" s="56">
        <v>2170.0709999999999</v>
      </c>
      <c r="Z29" s="56">
        <v>868.53800000000001</v>
      </c>
      <c r="AA29" s="56">
        <v>72212.308000000005</v>
      </c>
      <c r="AB29" s="56">
        <v>20061.88</v>
      </c>
      <c r="AC29" s="56">
        <v>9505.1869999999999</v>
      </c>
      <c r="AD29" s="56">
        <v>922.12599999999998</v>
      </c>
      <c r="AE29" s="56">
        <v>1017.96</v>
      </c>
      <c r="AF29" s="56">
        <v>4320.3580000000002</v>
      </c>
      <c r="AG29" s="56">
        <v>4235</v>
      </c>
      <c r="AH29" s="56">
        <v>898.73400000000004</v>
      </c>
      <c r="AI29" s="56">
        <v>2154.7420000000002</v>
      </c>
      <c r="AJ29" s="56">
        <v>313.77199999999999</v>
      </c>
      <c r="AK29" s="56">
        <v>781.15800000000002</v>
      </c>
      <c r="AL29" s="56">
        <v>1535.258</v>
      </c>
      <c r="AM29" s="56">
        <v>0</v>
      </c>
      <c r="AN29" s="45">
        <v>163979.80300000001</v>
      </c>
    </row>
    <row r="30" spans="1:40" x14ac:dyDescent="0.15">
      <c r="A30" s="44" t="s">
        <v>575</v>
      </c>
      <c r="B30" s="55" t="s">
        <v>576</v>
      </c>
      <c r="C30" s="56">
        <v>19.739000000000001</v>
      </c>
      <c r="D30" s="56">
        <v>62.975000000000001</v>
      </c>
      <c r="E30" s="56">
        <v>641.178</v>
      </c>
      <c r="F30" s="56">
        <v>55.862000000000002</v>
      </c>
      <c r="G30" s="56">
        <v>290.23500000000001</v>
      </c>
      <c r="H30" s="56">
        <v>118.413</v>
      </c>
      <c r="I30" s="56">
        <v>327.036</v>
      </c>
      <c r="J30" s="56">
        <v>231.07400000000001</v>
      </c>
      <c r="K30" s="56">
        <v>299.46300000000002</v>
      </c>
      <c r="L30" s="56">
        <v>448.10500000000002</v>
      </c>
      <c r="M30" s="56">
        <v>89.441999999999993</v>
      </c>
      <c r="N30" s="56">
        <v>34.137999999999998</v>
      </c>
      <c r="O30" s="56">
        <v>183.583</v>
      </c>
      <c r="P30" s="56">
        <v>438.29700000000003</v>
      </c>
      <c r="Q30" s="56">
        <v>184.26900000000001</v>
      </c>
      <c r="R30" s="56">
        <v>151.584</v>
      </c>
      <c r="S30" s="56">
        <v>127.694</v>
      </c>
      <c r="T30" s="56">
        <v>740.86500000000001</v>
      </c>
      <c r="U30" s="56">
        <v>16670.960999999999</v>
      </c>
      <c r="V30" s="56">
        <v>2591.1080000000002</v>
      </c>
      <c r="W30" s="56">
        <v>1802.9649999999999</v>
      </c>
      <c r="X30" s="56">
        <v>698.95799999999997</v>
      </c>
      <c r="Y30" s="56">
        <v>897.03499999999997</v>
      </c>
      <c r="Z30" s="56">
        <v>2025.155</v>
      </c>
      <c r="AA30" s="56">
        <v>7187.6850000000004</v>
      </c>
      <c r="AB30" s="56">
        <v>9013.8860000000004</v>
      </c>
      <c r="AC30" s="56">
        <v>6351.5789999999997</v>
      </c>
      <c r="AD30" s="56">
        <v>1696.405</v>
      </c>
      <c r="AE30" s="56">
        <v>704.06200000000001</v>
      </c>
      <c r="AF30" s="56">
        <v>6142.45</v>
      </c>
      <c r="AG30" s="56">
        <v>2023</v>
      </c>
      <c r="AH30" s="56">
        <v>602.00699999999995</v>
      </c>
      <c r="AI30" s="56">
        <v>1371.951</v>
      </c>
      <c r="AJ30" s="56">
        <v>1051.8389999999999</v>
      </c>
      <c r="AK30" s="56">
        <v>815.923</v>
      </c>
      <c r="AL30" s="56">
        <v>671.21600000000001</v>
      </c>
      <c r="AM30" s="56">
        <v>0</v>
      </c>
      <c r="AN30" s="45">
        <v>66762.14</v>
      </c>
    </row>
    <row r="31" spans="1:40" x14ac:dyDescent="0.15">
      <c r="A31" s="44" t="s">
        <v>577</v>
      </c>
      <c r="B31" s="55" t="s">
        <v>578</v>
      </c>
      <c r="C31" s="56">
        <v>1474.3030000000001</v>
      </c>
      <c r="D31" s="56">
        <v>175.02699999999999</v>
      </c>
      <c r="E31" s="56">
        <v>5484.6469999999999</v>
      </c>
      <c r="F31" s="56">
        <v>374.66399999999999</v>
      </c>
      <c r="G31" s="56">
        <v>1594.4949999999999</v>
      </c>
      <c r="H31" s="56">
        <v>1017.443</v>
      </c>
      <c r="I31" s="56">
        <v>1527.5419999999999</v>
      </c>
      <c r="J31" s="56">
        <v>999.56600000000003</v>
      </c>
      <c r="K31" s="56">
        <v>2305.1439999999998</v>
      </c>
      <c r="L31" s="56">
        <v>2933.7020000000002</v>
      </c>
      <c r="M31" s="56">
        <v>835.92600000000004</v>
      </c>
      <c r="N31" s="56">
        <v>513.45100000000002</v>
      </c>
      <c r="O31" s="56">
        <v>1477.998</v>
      </c>
      <c r="P31" s="56">
        <v>3603.5419999999999</v>
      </c>
      <c r="Q31" s="56">
        <v>1737.527</v>
      </c>
      <c r="R31" s="56">
        <v>1870.0530000000001</v>
      </c>
      <c r="S31" s="56">
        <v>1246.6880000000001</v>
      </c>
      <c r="T31" s="56">
        <v>14813.665999999999</v>
      </c>
      <c r="U31" s="56">
        <v>24294.560000000001</v>
      </c>
      <c r="V31" s="56">
        <v>8184.2420000000002</v>
      </c>
      <c r="W31" s="56">
        <v>3669.9459999999999</v>
      </c>
      <c r="X31" s="56">
        <v>2924.587</v>
      </c>
      <c r="Y31" s="56">
        <v>2301.9830000000002</v>
      </c>
      <c r="Z31" s="56">
        <v>4894.2730000000001</v>
      </c>
      <c r="AA31" s="56">
        <v>9197.8889999999992</v>
      </c>
      <c r="AB31" s="56">
        <v>5860.9380000000001</v>
      </c>
      <c r="AC31" s="56">
        <v>66237.051999999996</v>
      </c>
      <c r="AD31" s="56">
        <v>4873.8280000000004</v>
      </c>
      <c r="AE31" s="56">
        <v>1872.259</v>
      </c>
      <c r="AF31" s="56">
        <v>13847.974</v>
      </c>
      <c r="AG31" s="56">
        <v>4869</v>
      </c>
      <c r="AH31" s="56">
        <v>1707.694</v>
      </c>
      <c r="AI31" s="56">
        <v>2866.2289999999998</v>
      </c>
      <c r="AJ31" s="56">
        <v>1711.633</v>
      </c>
      <c r="AK31" s="56">
        <v>1765.6579999999999</v>
      </c>
      <c r="AL31" s="56">
        <v>1603.731</v>
      </c>
      <c r="AM31" s="56">
        <v>0</v>
      </c>
      <c r="AN31" s="45">
        <v>206668.85800000001</v>
      </c>
    </row>
    <row r="32" spans="1:40" x14ac:dyDescent="0.15">
      <c r="A32" s="44" t="s">
        <v>579</v>
      </c>
      <c r="B32" s="55" t="s">
        <v>580</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6">
        <v>0</v>
      </c>
      <c r="T32" s="56">
        <v>0</v>
      </c>
      <c r="U32" s="56">
        <v>0</v>
      </c>
      <c r="V32" s="56">
        <v>0</v>
      </c>
      <c r="W32" s="56">
        <v>0</v>
      </c>
      <c r="X32" s="56">
        <v>0</v>
      </c>
      <c r="Y32" s="56">
        <v>0</v>
      </c>
      <c r="Z32" s="56">
        <v>0</v>
      </c>
      <c r="AA32" s="56">
        <v>0</v>
      </c>
      <c r="AB32" s="56">
        <v>0</v>
      </c>
      <c r="AC32" s="56">
        <v>0</v>
      </c>
      <c r="AD32" s="56">
        <v>2493.91</v>
      </c>
      <c r="AE32" s="56">
        <v>0</v>
      </c>
      <c r="AF32" s="56">
        <v>0</v>
      </c>
      <c r="AG32" s="56">
        <v>-9</v>
      </c>
      <c r="AH32" s="56">
        <v>0</v>
      </c>
      <c r="AI32" s="56">
        <v>0</v>
      </c>
      <c r="AJ32" s="56">
        <v>0</v>
      </c>
      <c r="AK32" s="56">
        <v>0</v>
      </c>
      <c r="AL32" s="56">
        <v>0</v>
      </c>
      <c r="AM32" s="56">
        <v>0</v>
      </c>
      <c r="AN32" s="45">
        <v>2484.91</v>
      </c>
    </row>
    <row r="33" spans="1:40" x14ac:dyDescent="0.15">
      <c r="A33" s="44" t="s">
        <v>581</v>
      </c>
      <c r="B33" s="55" t="s">
        <v>582</v>
      </c>
      <c r="C33" s="56">
        <v>413.28</v>
      </c>
      <c r="D33" s="56">
        <v>18.635999999999999</v>
      </c>
      <c r="E33" s="56">
        <v>3105.8820000000001</v>
      </c>
      <c r="F33" s="56">
        <v>228.39500000000001</v>
      </c>
      <c r="G33" s="56">
        <v>325.40699999999998</v>
      </c>
      <c r="H33" s="56">
        <v>138.38999999999999</v>
      </c>
      <c r="I33" s="56">
        <v>1274.797</v>
      </c>
      <c r="J33" s="56">
        <v>843.89599999999996</v>
      </c>
      <c r="K33" s="56">
        <v>162.10499999999999</v>
      </c>
      <c r="L33" s="56">
        <v>239.69800000000001</v>
      </c>
      <c r="M33" s="56">
        <v>123.56399999999999</v>
      </c>
      <c r="N33" s="56">
        <v>98.278999999999996</v>
      </c>
      <c r="O33" s="56">
        <v>95.405000000000001</v>
      </c>
      <c r="P33" s="56">
        <v>1155.116</v>
      </c>
      <c r="Q33" s="56">
        <v>488.06</v>
      </c>
      <c r="R33" s="56">
        <v>200.977</v>
      </c>
      <c r="S33" s="56">
        <v>139.74</v>
      </c>
      <c r="T33" s="56">
        <v>629.65</v>
      </c>
      <c r="U33" s="56">
        <v>5796.5119999999997</v>
      </c>
      <c r="V33" s="56">
        <v>892.83100000000002</v>
      </c>
      <c r="W33" s="56">
        <v>325.49900000000002</v>
      </c>
      <c r="X33" s="56">
        <v>564.82299999999998</v>
      </c>
      <c r="Y33" s="56">
        <v>853.779</v>
      </c>
      <c r="Z33" s="56">
        <v>625.05799999999999</v>
      </c>
      <c r="AA33" s="56">
        <v>3353.8150000000001</v>
      </c>
      <c r="AB33" s="56">
        <v>200.31100000000001</v>
      </c>
      <c r="AC33" s="56">
        <v>1182.4269999999999</v>
      </c>
      <c r="AD33" s="56">
        <v>515.32799999999997</v>
      </c>
      <c r="AE33" s="56">
        <v>2314.6590000000001</v>
      </c>
      <c r="AF33" s="56">
        <v>1942.4480000000001</v>
      </c>
      <c r="AG33" s="56">
        <v>1714</v>
      </c>
      <c r="AH33" s="56">
        <v>638.99599999999998</v>
      </c>
      <c r="AI33" s="56">
        <v>881.84100000000001</v>
      </c>
      <c r="AJ33" s="56">
        <v>586.09500000000003</v>
      </c>
      <c r="AK33" s="56">
        <v>858.96199999999999</v>
      </c>
      <c r="AL33" s="56">
        <v>298.67500000000001</v>
      </c>
      <c r="AM33" s="56">
        <v>0</v>
      </c>
      <c r="AN33" s="45">
        <v>33227.338000000003</v>
      </c>
    </row>
    <row r="34" spans="1:40" x14ac:dyDescent="0.15">
      <c r="A34" s="44" t="s">
        <v>583</v>
      </c>
      <c r="B34" s="55" t="s">
        <v>584</v>
      </c>
      <c r="C34" s="56">
        <v>682.78800000000001</v>
      </c>
      <c r="D34" s="56">
        <v>183.245</v>
      </c>
      <c r="E34" s="56">
        <v>6030.7129999999997</v>
      </c>
      <c r="F34" s="56">
        <v>576.40700000000004</v>
      </c>
      <c r="G34" s="56">
        <v>1564.376</v>
      </c>
      <c r="H34" s="56">
        <v>736.86199999999997</v>
      </c>
      <c r="I34" s="56">
        <v>1636.1579999999999</v>
      </c>
      <c r="J34" s="56">
        <v>805.25199999999995</v>
      </c>
      <c r="K34" s="56">
        <v>2991.1979999999999</v>
      </c>
      <c r="L34" s="56">
        <v>4032.2869999999998</v>
      </c>
      <c r="M34" s="56">
        <v>653.51400000000001</v>
      </c>
      <c r="N34" s="56">
        <v>873.49599999999998</v>
      </c>
      <c r="O34" s="56">
        <v>1540.5329999999999</v>
      </c>
      <c r="P34" s="56">
        <v>3846.3009999999999</v>
      </c>
      <c r="Q34" s="56">
        <v>1826.42</v>
      </c>
      <c r="R34" s="56">
        <v>2129.9850000000001</v>
      </c>
      <c r="S34" s="56">
        <v>3439.5610000000001</v>
      </c>
      <c r="T34" s="56">
        <v>12802.135</v>
      </c>
      <c r="U34" s="56">
        <v>24771.001</v>
      </c>
      <c r="V34" s="56">
        <v>12315.031999999999</v>
      </c>
      <c r="W34" s="56">
        <v>2533.4679999999998</v>
      </c>
      <c r="X34" s="56">
        <v>1972.1489999999999</v>
      </c>
      <c r="Y34" s="56">
        <v>2676.3939999999998</v>
      </c>
      <c r="Z34" s="56">
        <v>3234.1819999999998</v>
      </c>
      <c r="AA34" s="56">
        <v>14477.271000000001</v>
      </c>
      <c r="AB34" s="56">
        <v>5570.21</v>
      </c>
      <c r="AC34" s="56">
        <v>14579.244000000001</v>
      </c>
      <c r="AD34" s="56">
        <v>6051.4170000000004</v>
      </c>
      <c r="AE34" s="56">
        <v>3508.8040000000001</v>
      </c>
      <c r="AF34" s="56">
        <v>23461.562999999998</v>
      </c>
      <c r="AG34" s="56">
        <v>9354</v>
      </c>
      <c r="AH34" s="56">
        <v>4458.9650000000001</v>
      </c>
      <c r="AI34" s="56">
        <v>3986.652</v>
      </c>
      <c r="AJ34" s="56">
        <v>2677.4740000000002</v>
      </c>
      <c r="AK34" s="56">
        <v>2739.7040000000002</v>
      </c>
      <c r="AL34" s="56">
        <v>3229.277</v>
      </c>
      <c r="AM34" s="56">
        <v>0</v>
      </c>
      <c r="AN34" s="45">
        <v>187948.038</v>
      </c>
    </row>
    <row r="35" spans="1:40" x14ac:dyDescent="0.15">
      <c r="A35" s="44" t="s">
        <v>585</v>
      </c>
      <c r="B35" s="55" t="s">
        <v>586</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6">
        <v>0</v>
      </c>
      <c r="AJ35" s="56">
        <v>0</v>
      </c>
      <c r="AK35" s="56">
        <v>0</v>
      </c>
      <c r="AL35" s="56">
        <v>0</v>
      </c>
      <c r="AM35" s="56">
        <v>0</v>
      </c>
      <c r="AN35" s="45">
        <v>0</v>
      </c>
    </row>
    <row r="36" spans="1:40" x14ac:dyDescent="0.15">
      <c r="A36" s="44" t="s">
        <v>587</v>
      </c>
      <c r="B36" s="55" t="s">
        <v>588</v>
      </c>
      <c r="C36" s="56">
        <v>150.54300000000001</v>
      </c>
      <c r="D36" s="56">
        <v>27.341999999999999</v>
      </c>
      <c r="E36" s="56">
        <v>536.85599999999999</v>
      </c>
      <c r="F36" s="56">
        <v>63.563000000000002</v>
      </c>
      <c r="G36" s="56">
        <v>130.80000000000001</v>
      </c>
      <c r="H36" s="56">
        <v>155.376</v>
      </c>
      <c r="I36" s="56">
        <v>391.03899999999999</v>
      </c>
      <c r="J36" s="56">
        <v>176.25800000000001</v>
      </c>
      <c r="K36" s="56">
        <v>327.822</v>
      </c>
      <c r="L36" s="56">
        <v>344.05700000000002</v>
      </c>
      <c r="M36" s="56">
        <v>180.464</v>
      </c>
      <c r="N36" s="56">
        <v>140.197</v>
      </c>
      <c r="O36" s="56">
        <v>249.75</v>
      </c>
      <c r="P36" s="56">
        <v>885.36800000000005</v>
      </c>
      <c r="Q36" s="56">
        <v>418.166</v>
      </c>
      <c r="R36" s="56">
        <v>550.09</v>
      </c>
      <c r="S36" s="56">
        <v>119.303</v>
      </c>
      <c r="T36" s="56">
        <v>781.05899999999997</v>
      </c>
      <c r="U36" s="56">
        <v>2579.5210000000002</v>
      </c>
      <c r="V36" s="56">
        <v>2685.9850000000001</v>
      </c>
      <c r="W36" s="56">
        <v>261.13200000000001</v>
      </c>
      <c r="X36" s="56">
        <v>180.44300000000001</v>
      </c>
      <c r="Y36" s="56">
        <v>627.56200000000001</v>
      </c>
      <c r="Z36" s="56">
        <v>892.89</v>
      </c>
      <c r="AA36" s="56">
        <v>900.83299999999997</v>
      </c>
      <c r="AB36" s="56">
        <v>125.795</v>
      </c>
      <c r="AC36" s="56">
        <v>1269.2829999999999</v>
      </c>
      <c r="AD36" s="56">
        <v>393.68099999999998</v>
      </c>
      <c r="AE36" s="56">
        <v>414.78899999999999</v>
      </c>
      <c r="AF36" s="56">
        <v>876.226</v>
      </c>
      <c r="AG36" s="56">
        <v>664</v>
      </c>
      <c r="AH36" s="56">
        <v>1551.941</v>
      </c>
      <c r="AI36" s="56">
        <v>2370.6179999999999</v>
      </c>
      <c r="AJ36" s="56">
        <v>183.196</v>
      </c>
      <c r="AK36" s="56">
        <v>246.3</v>
      </c>
      <c r="AL36" s="56">
        <v>89.393000000000001</v>
      </c>
      <c r="AM36" s="56">
        <v>0</v>
      </c>
      <c r="AN36" s="45">
        <v>21941.638999999999</v>
      </c>
    </row>
    <row r="37" spans="1:40" x14ac:dyDescent="0.15">
      <c r="A37" s="44" t="s">
        <v>589</v>
      </c>
      <c r="B37" s="55" t="s">
        <v>590</v>
      </c>
      <c r="C37" s="56">
        <v>0</v>
      </c>
      <c r="D37" s="56">
        <v>1.0580000000000001</v>
      </c>
      <c r="E37" s="56">
        <v>99.847999999999999</v>
      </c>
      <c r="F37" s="56">
        <v>9.8260000000000005</v>
      </c>
      <c r="G37" s="56">
        <v>13.461</v>
      </c>
      <c r="H37" s="56">
        <v>31.21</v>
      </c>
      <c r="I37" s="56">
        <v>27.984999999999999</v>
      </c>
      <c r="J37" s="56">
        <v>5.8369999999999997</v>
      </c>
      <c r="K37" s="56">
        <v>17.867999999999999</v>
      </c>
      <c r="L37" s="56">
        <v>45.71</v>
      </c>
      <c r="M37" s="56">
        <v>6.6589999999999998</v>
      </c>
      <c r="N37" s="56">
        <v>6.83</v>
      </c>
      <c r="O37" s="56">
        <v>17.056000000000001</v>
      </c>
      <c r="P37" s="56">
        <v>47.654000000000003</v>
      </c>
      <c r="Q37" s="56">
        <v>23.553999999999998</v>
      </c>
      <c r="R37" s="56">
        <v>34.948999999999998</v>
      </c>
      <c r="S37" s="56">
        <v>14.7</v>
      </c>
      <c r="T37" s="56">
        <v>149.65100000000001</v>
      </c>
      <c r="U37" s="56">
        <v>180.352</v>
      </c>
      <c r="V37" s="56">
        <v>149.43700000000001</v>
      </c>
      <c r="W37" s="56">
        <v>180.006</v>
      </c>
      <c r="X37" s="56">
        <v>31.908000000000001</v>
      </c>
      <c r="Y37" s="56">
        <v>42.569000000000003</v>
      </c>
      <c r="Z37" s="56">
        <v>68.31</v>
      </c>
      <c r="AA37" s="56">
        <v>329.57799999999997</v>
      </c>
      <c r="AB37" s="56">
        <v>24.13</v>
      </c>
      <c r="AC37" s="56">
        <v>75.606999999999999</v>
      </c>
      <c r="AD37" s="56">
        <v>99.478999999999999</v>
      </c>
      <c r="AE37" s="56">
        <v>51.183999999999997</v>
      </c>
      <c r="AF37" s="56">
        <v>291.8</v>
      </c>
      <c r="AG37" s="56">
        <v>280</v>
      </c>
      <c r="AH37" s="56">
        <v>15.869</v>
      </c>
      <c r="AI37" s="56">
        <v>4726.9790000000003</v>
      </c>
      <c r="AJ37" s="56">
        <v>273.77100000000002</v>
      </c>
      <c r="AK37" s="56">
        <v>41.34</v>
      </c>
      <c r="AL37" s="56">
        <v>10.012</v>
      </c>
      <c r="AM37" s="56">
        <v>0</v>
      </c>
      <c r="AN37" s="45">
        <v>7426.1890000000003</v>
      </c>
    </row>
    <row r="38" spans="1:40" x14ac:dyDescent="0.15">
      <c r="A38" s="44" t="s">
        <v>591</v>
      </c>
      <c r="B38" s="55" t="s">
        <v>592</v>
      </c>
      <c r="C38" s="56">
        <v>0</v>
      </c>
      <c r="D38" s="56">
        <v>0</v>
      </c>
      <c r="E38" s="56">
        <v>0</v>
      </c>
      <c r="F38" s="56">
        <v>0</v>
      </c>
      <c r="G38" s="56">
        <v>0</v>
      </c>
      <c r="H38" s="56">
        <v>0</v>
      </c>
      <c r="I38" s="56">
        <v>0</v>
      </c>
      <c r="J38" s="56">
        <v>0</v>
      </c>
      <c r="K38" s="56">
        <v>0</v>
      </c>
      <c r="L38" s="56">
        <v>0</v>
      </c>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45">
        <v>0</v>
      </c>
    </row>
    <row r="39" spans="1:40" x14ac:dyDescent="0.15">
      <c r="A39" s="44" t="s">
        <v>593</v>
      </c>
      <c r="B39" s="55" t="s">
        <v>594</v>
      </c>
      <c r="C39" s="56">
        <v>0</v>
      </c>
      <c r="D39" s="56">
        <v>0</v>
      </c>
      <c r="E39" s="56">
        <v>89.093999999999994</v>
      </c>
      <c r="F39" s="56">
        <v>7.6609999999999996</v>
      </c>
      <c r="G39" s="56">
        <v>24.355</v>
      </c>
      <c r="H39" s="56">
        <v>25.402000000000001</v>
      </c>
      <c r="I39" s="56">
        <v>44.85</v>
      </c>
      <c r="J39" s="56">
        <v>28.186</v>
      </c>
      <c r="K39" s="56">
        <v>43.908000000000001</v>
      </c>
      <c r="L39" s="56">
        <v>66.512</v>
      </c>
      <c r="M39" s="56">
        <v>15.128</v>
      </c>
      <c r="N39" s="56">
        <v>11.541</v>
      </c>
      <c r="O39" s="56">
        <v>30.448</v>
      </c>
      <c r="P39" s="56">
        <v>75.155000000000001</v>
      </c>
      <c r="Q39" s="56">
        <v>43.936999999999998</v>
      </c>
      <c r="R39" s="56">
        <v>36.881</v>
      </c>
      <c r="S39" s="56">
        <v>33.097000000000001</v>
      </c>
      <c r="T39" s="56">
        <v>67.296000000000006</v>
      </c>
      <c r="U39" s="56">
        <v>1581.26</v>
      </c>
      <c r="V39" s="56">
        <v>376.90300000000002</v>
      </c>
      <c r="W39" s="56">
        <v>549.73400000000004</v>
      </c>
      <c r="X39" s="56">
        <v>129.16200000000001</v>
      </c>
      <c r="Y39" s="56">
        <v>73.805999999999997</v>
      </c>
      <c r="Z39" s="56">
        <v>204.869</v>
      </c>
      <c r="AA39" s="56">
        <v>8</v>
      </c>
      <c r="AB39" s="56">
        <v>147.60900000000001</v>
      </c>
      <c r="AC39" s="56">
        <v>541.77599999999995</v>
      </c>
      <c r="AD39" s="56">
        <v>99.679000000000002</v>
      </c>
      <c r="AE39" s="56">
        <v>121.497</v>
      </c>
      <c r="AF39" s="56">
        <v>636.08100000000002</v>
      </c>
      <c r="AG39" s="56">
        <v>391</v>
      </c>
      <c r="AH39" s="56">
        <v>205.45099999999999</v>
      </c>
      <c r="AI39" s="56">
        <v>77.576999999999998</v>
      </c>
      <c r="AJ39" s="56">
        <v>135.95099999999999</v>
      </c>
      <c r="AK39" s="56">
        <v>1608.2280000000001</v>
      </c>
      <c r="AL39" s="56">
        <v>289.48200000000003</v>
      </c>
      <c r="AM39" s="56">
        <v>0</v>
      </c>
      <c r="AN39" s="45">
        <v>7821.518</v>
      </c>
    </row>
    <row r="40" spans="1:40" x14ac:dyDescent="0.15">
      <c r="A40" s="44" t="s">
        <v>595</v>
      </c>
      <c r="B40" s="55" t="s">
        <v>596</v>
      </c>
      <c r="C40" s="56">
        <v>83.74</v>
      </c>
      <c r="D40" s="56">
        <v>0</v>
      </c>
      <c r="E40" s="56">
        <v>509.7</v>
      </c>
      <c r="F40" s="56">
        <v>33.658999999999999</v>
      </c>
      <c r="G40" s="56">
        <v>59.164000000000001</v>
      </c>
      <c r="H40" s="56">
        <v>155.012</v>
      </c>
      <c r="I40" s="56">
        <v>186.33699999999999</v>
      </c>
      <c r="J40" s="56">
        <v>49.222000000000001</v>
      </c>
      <c r="K40" s="56">
        <v>127.142</v>
      </c>
      <c r="L40" s="56">
        <v>122.71</v>
      </c>
      <c r="M40" s="56">
        <v>50.737000000000002</v>
      </c>
      <c r="N40" s="56">
        <v>62.372999999999998</v>
      </c>
      <c r="O40" s="56">
        <v>170.29</v>
      </c>
      <c r="P40" s="56">
        <v>586.00099999999998</v>
      </c>
      <c r="Q40" s="56">
        <v>338.63400000000001</v>
      </c>
      <c r="R40" s="56">
        <v>206.976</v>
      </c>
      <c r="S40" s="56">
        <v>110.11199999999999</v>
      </c>
      <c r="T40" s="56">
        <v>535.85</v>
      </c>
      <c r="U40" s="56">
        <v>1331.835</v>
      </c>
      <c r="V40" s="56">
        <v>684.49699999999996</v>
      </c>
      <c r="W40" s="56">
        <v>180.83199999999999</v>
      </c>
      <c r="X40" s="56">
        <v>280.17200000000003</v>
      </c>
      <c r="Y40" s="56">
        <v>256.24400000000003</v>
      </c>
      <c r="Z40" s="56">
        <v>190.023</v>
      </c>
      <c r="AA40" s="56">
        <v>714.66099999999994</v>
      </c>
      <c r="AB40" s="56">
        <v>96.852000000000004</v>
      </c>
      <c r="AC40" s="56">
        <v>458.33100000000002</v>
      </c>
      <c r="AD40" s="56">
        <v>136.46</v>
      </c>
      <c r="AE40" s="56">
        <v>272.85000000000002</v>
      </c>
      <c r="AF40" s="56">
        <v>961.18600000000004</v>
      </c>
      <c r="AG40" s="56">
        <v>119</v>
      </c>
      <c r="AH40" s="56">
        <v>34.436</v>
      </c>
      <c r="AI40" s="56">
        <v>82.426000000000002</v>
      </c>
      <c r="AJ40" s="56">
        <v>58.518999999999998</v>
      </c>
      <c r="AK40" s="56">
        <v>87.507000000000005</v>
      </c>
      <c r="AL40" s="56">
        <v>1673.626</v>
      </c>
      <c r="AM40" s="56">
        <v>0</v>
      </c>
      <c r="AN40" s="45">
        <v>11007.118</v>
      </c>
    </row>
    <row r="41" spans="1:40" x14ac:dyDescent="0.15">
      <c r="A41" s="44" t="s">
        <v>597</v>
      </c>
      <c r="B41" s="55" t="s">
        <v>598</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45">
        <v>0</v>
      </c>
    </row>
    <row r="42" spans="1:40" x14ac:dyDescent="0.15">
      <c r="A42" s="44" t="s">
        <v>599</v>
      </c>
      <c r="B42" s="55" t="s">
        <v>600</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45">
        <v>0</v>
      </c>
    </row>
    <row r="43" spans="1:40" x14ac:dyDescent="0.15">
      <c r="A43" s="44" t="s">
        <v>601</v>
      </c>
      <c r="B43" s="55" t="s">
        <v>602</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6">
        <v>0</v>
      </c>
      <c r="T43" s="56">
        <v>0</v>
      </c>
      <c r="U43" s="56">
        <v>0</v>
      </c>
      <c r="V43" s="56">
        <v>0</v>
      </c>
      <c r="W43" s="56">
        <v>0</v>
      </c>
      <c r="X43" s="56">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45">
        <v>0</v>
      </c>
    </row>
    <row r="44" spans="1:40" x14ac:dyDescent="0.15">
      <c r="A44" s="57" t="s">
        <v>99</v>
      </c>
      <c r="B44" s="58" t="s">
        <v>603</v>
      </c>
      <c r="C44" s="59">
        <v>51533.517999999996</v>
      </c>
      <c r="D44" s="59">
        <v>2684.6480000000001</v>
      </c>
      <c r="E44" s="59">
        <v>112279.92200000001</v>
      </c>
      <c r="F44" s="59">
        <v>11011.816000000001</v>
      </c>
      <c r="G44" s="59">
        <v>23965.199000000001</v>
      </c>
      <c r="H44" s="59">
        <v>27993.787</v>
      </c>
      <c r="I44" s="59">
        <v>44963.571000000004</v>
      </c>
      <c r="J44" s="59">
        <v>13643.42</v>
      </c>
      <c r="K44" s="59">
        <v>32507.675999999999</v>
      </c>
      <c r="L44" s="59">
        <v>53912.396999999997</v>
      </c>
      <c r="M44" s="59">
        <v>13451.65</v>
      </c>
      <c r="N44" s="59">
        <v>13339.950999999999</v>
      </c>
      <c r="O44" s="59">
        <v>24576.010999999999</v>
      </c>
      <c r="P44" s="59">
        <v>100794.81200000001</v>
      </c>
      <c r="Q44" s="59">
        <v>41022.360999999997</v>
      </c>
      <c r="R44" s="59">
        <v>67573.861000000004</v>
      </c>
      <c r="S44" s="59">
        <v>21660.499</v>
      </c>
      <c r="T44" s="59">
        <v>164039.454</v>
      </c>
      <c r="U44" s="59">
        <v>203284.81400000001</v>
      </c>
      <c r="V44" s="59">
        <v>109307.70600000001</v>
      </c>
      <c r="W44" s="59">
        <v>51032.510999999999</v>
      </c>
      <c r="X44" s="59">
        <v>28219.017</v>
      </c>
      <c r="Y44" s="59">
        <v>30210.433000000001</v>
      </c>
      <c r="Z44" s="59">
        <v>34820.574999999997</v>
      </c>
      <c r="AA44" s="59">
        <v>134157.30499999999</v>
      </c>
      <c r="AB44" s="59">
        <v>53592.067000000003</v>
      </c>
      <c r="AC44" s="59">
        <v>128046.33199999999</v>
      </c>
      <c r="AD44" s="59">
        <v>29228.06</v>
      </c>
      <c r="AE44" s="59">
        <v>17273.519</v>
      </c>
      <c r="AF44" s="59">
        <v>81298.452999999994</v>
      </c>
      <c r="AG44" s="59">
        <v>57339</v>
      </c>
      <c r="AH44" s="59">
        <v>24316.463</v>
      </c>
      <c r="AI44" s="59">
        <v>44435.339</v>
      </c>
      <c r="AJ44" s="59">
        <v>15799.428</v>
      </c>
      <c r="AK44" s="59">
        <v>23240.078000000001</v>
      </c>
      <c r="AL44" s="59">
        <v>16805.837</v>
      </c>
      <c r="AM44" s="59">
        <v>0</v>
      </c>
      <c r="AN44" s="60">
        <v>1903361.4890000001</v>
      </c>
    </row>
  </sheetData>
  <mergeCells count="3">
    <mergeCell ref="A2:AN2"/>
    <mergeCell ref="A3:B3"/>
    <mergeCell ref="A4:B4"/>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Zeros="0" workbookViewId="0">
      <pane xSplit="2" ySplit="3" topLeftCell="V4" activePane="bottomRight" state="frozen"/>
      <selection pane="topRight" activeCell="W1" sqref="W1"/>
      <selection pane="bottomLeft" activeCell="A22" sqref="A22"/>
      <selection pane="bottomRight" activeCell="X1" sqref="X1:Z65536"/>
    </sheetView>
  </sheetViews>
  <sheetFormatPr baseColWidth="10" defaultColWidth="10.6640625" defaultRowHeight="13" x14ac:dyDescent="0.15"/>
  <cols>
    <col min="1" max="1" width="10.6640625" customWidth="1"/>
    <col min="2" max="2" width="85.83203125" customWidth="1"/>
  </cols>
  <sheetData>
    <row r="1" spans="1:26" x14ac:dyDescent="0.15">
      <c r="A1" s="1" t="s">
        <v>106</v>
      </c>
    </row>
    <row r="3" spans="1:26"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row>
    <row r="4" spans="1:26" s="3" customFormat="1" x14ac:dyDescent="0.15">
      <c r="A4" s="3" t="s">
        <v>1</v>
      </c>
      <c r="B4" s="3" t="s">
        <v>2</v>
      </c>
      <c r="C4" s="4">
        <v>46.958796</v>
      </c>
      <c r="D4" s="4">
        <v>47.481859999999998</v>
      </c>
      <c r="E4" s="4">
        <v>48.673942000000004</v>
      </c>
      <c r="F4" s="4">
        <v>47.689885000000004</v>
      </c>
      <c r="G4" s="4">
        <v>46.138869</v>
      </c>
      <c r="H4" s="4">
        <v>46.804815000000005</v>
      </c>
      <c r="I4" s="4">
        <v>49.586424000000001</v>
      </c>
      <c r="J4" s="4">
        <v>48.665528999999999</v>
      </c>
      <c r="K4" s="4">
        <v>48.339357000000007</v>
      </c>
      <c r="L4" s="4">
        <v>48.646363000000001</v>
      </c>
      <c r="M4" s="4">
        <v>48.349384000000001</v>
      </c>
      <c r="N4" s="4">
        <v>49.506082999999997</v>
      </c>
      <c r="O4" s="4">
        <v>53.196201000000002</v>
      </c>
      <c r="P4" s="4">
        <v>57.716180000000001</v>
      </c>
      <c r="Q4" s="4">
        <v>52.842368999999998</v>
      </c>
      <c r="R4" s="4">
        <v>55.982616</v>
      </c>
      <c r="S4" s="4">
        <v>62.875818000000002</v>
      </c>
      <c r="T4" s="4">
        <v>62.551862999999997</v>
      </c>
      <c r="U4" s="4">
        <v>62.998860000000001</v>
      </c>
      <c r="V4" s="4">
        <v>63.324550000000002</v>
      </c>
      <c r="W4" s="4">
        <v>60.229735999999995</v>
      </c>
      <c r="X4" s="4">
        <v>59.570354000000002</v>
      </c>
      <c r="Y4" s="4">
        <v>61.295079999999999</v>
      </c>
      <c r="Z4" s="4">
        <v>60.930999999999997</v>
      </c>
    </row>
    <row r="5" spans="1:26" s="3" customFormat="1" x14ac:dyDescent="0.15">
      <c r="A5" s="3" t="s">
        <v>3</v>
      </c>
      <c r="B5" s="3" t="s">
        <v>4</v>
      </c>
      <c r="C5" s="4">
        <v>483.35565000000003</v>
      </c>
      <c r="D5" s="4">
        <v>485.44643500000001</v>
      </c>
      <c r="E5" s="4">
        <v>509.81294099999997</v>
      </c>
      <c r="F5" s="4">
        <v>523.48599200000001</v>
      </c>
      <c r="G5" s="4">
        <v>547.83044200000006</v>
      </c>
      <c r="H5" s="4">
        <v>620.74034199999994</v>
      </c>
      <c r="I5" s="4">
        <v>636.82293900000002</v>
      </c>
      <c r="J5" s="4">
        <v>626.58824399999992</v>
      </c>
      <c r="K5" s="4">
        <v>623.14537300000006</v>
      </c>
      <c r="L5" s="4">
        <v>653.46621200000004</v>
      </c>
      <c r="M5" s="4">
        <v>699.71949100000006</v>
      </c>
      <c r="N5" s="4">
        <v>744.290977</v>
      </c>
      <c r="O5" s="4">
        <v>791.66100800000004</v>
      </c>
      <c r="P5" s="4">
        <v>824.00685499999997</v>
      </c>
      <c r="Q5" s="4">
        <v>718.23146200000008</v>
      </c>
      <c r="R5" s="4">
        <v>771.03420400000005</v>
      </c>
      <c r="S5" s="4">
        <v>832.61815999999999</v>
      </c>
      <c r="T5" s="4">
        <v>836.26296600000001</v>
      </c>
      <c r="U5" s="4">
        <v>813.27470999999991</v>
      </c>
      <c r="V5" s="4">
        <v>800.62145999999996</v>
      </c>
      <c r="W5" s="4">
        <v>778.00664500000005</v>
      </c>
      <c r="X5" s="4">
        <v>774.26059999999995</v>
      </c>
      <c r="Y5" s="4">
        <v>825.79078000000004</v>
      </c>
      <c r="Z5" s="4">
        <v>859.89112999999998</v>
      </c>
    </row>
    <row r="6" spans="1:26" s="3" customFormat="1" x14ac:dyDescent="0.15">
      <c r="A6" s="3" t="s">
        <v>5</v>
      </c>
      <c r="B6" s="3" t="s">
        <v>6</v>
      </c>
      <c r="C6" s="4">
        <v>59.532398000000001</v>
      </c>
      <c r="D6" s="4">
        <v>64.243149000000003</v>
      </c>
      <c r="E6" s="4">
        <v>67.17765</v>
      </c>
      <c r="F6" s="4">
        <v>63.688633000000003</v>
      </c>
      <c r="G6" s="4">
        <v>67.303490999999994</v>
      </c>
      <c r="H6" s="4">
        <v>84.496547000000007</v>
      </c>
      <c r="I6" s="4">
        <v>87.380529999999993</v>
      </c>
      <c r="J6" s="4">
        <v>88.205314999999999</v>
      </c>
      <c r="K6" s="4">
        <v>92.365780000000001</v>
      </c>
      <c r="L6" s="4">
        <v>98.223552999999995</v>
      </c>
      <c r="M6" s="4">
        <v>118.131107</v>
      </c>
      <c r="N6" s="4">
        <v>135.57924</v>
      </c>
      <c r="O6" s="4">
        <v>152.786856</v>
      </c>
      <c r="P6" s="4">
        <v>171.17353199999999</v>
      </c>
      <c r="Q6" s="4">
        <v>146.563153</v>
      </c>
      <c r="R6" s="4">
        <v>161.66702600000002</v>
      </c>
      <c r="S6" s="4">
        <v>175.48173600000001</v>
      </c>
      <c r="T6" s="4">
        <v>180.25030799999999</v>
      </c>
      <c r="U6" s="4">
        <v>176.32773999999998</v>
      </c>
      <c r="V6" s="4">
        <v>162.45119</v>
      </c>
      <c r="W6" s="4">
        <v>150.27744099999998</v>
      </c>
      <c r="X6" s="4">
        <v>144.214369</v>
      </c>
      <c r="Y6" s="4">
        <v>155.30108999999999</v>
      </c>
      <c r="Z6" s="4">
        <v>164.42842000000002</v>
      </c>
    </row>
    <row r="7" spans="1:26" s="3" customFormat="1" x14ac:dyDescent="0.15">
      <c r="A7" s="3" t="s">
        <v>7</v>
      </c>
      <c r="B7" s="3" t="s">
        <v>8</v>
      </c>
      <c r="C7" s="4">
        <v>17.938568</v>
      </c>
      <c r="D7" s="4">
        <v>20.768274000000002</v>
      </c>
      <c r="E7" s="4">
        <v>22.616097</v>
      </c>
      <c r="F7" s="4">
        <v>18.677310000000002</v>
      </c>
      <c r="G7" s="4">
        <v>20.769091</v>
      </c>
      <c r="H7" s="4">
        <v>32.673841000000003</v>
      </c>
      <c r="I7" s="4">
        <v>32.345635000000001</v>
      </c>
      <c r="J7" s="4">
        <v>29.882107999999999</v>
      </c>
      <c r="K7" s="4">
        <v>30.708779</v>
      </c>
      <c r="L7" s="4">
        <v>35.438815999999996</v>
      </c>
      <c r="M7" s="4">
        <v>44.769048000000005</v>
      </c>
      <c r="N7" s="4">
        <v>53.607116999999995</v>
      </c>
      <c r="O7" s="4">
        <v>52.752952000000001</v>
      </c>
      <c r="P7" s="4">
        <v>67.728487999999999</v>
      </c>
      <c r="Q7" s="4">
        <v>43.989263000000001</v>
      </c>
      <c r="R7" s="4">
        <v>51.365569000000001</v>
      </c>
      <c r="S7" s="4">
        <v>63.420190999999996</v>
      </c>
      <c r="T7" s="4">
        <v>64.410101999999995</v>
      </c>
      <c r="U7" s="4">
        <v>61.305980000000005</v>
      </c>
      <c r="V7" s="4">
        <v>52.02252</v>
      </c>
      <c r="W7" s="4">
        <v>40.045752</v>
      </c>
      <c r="X7" s="4">
        <v>33.617438</v>
      </c>
      <c r="Y7" s="4">
        <v>41.163260000000001</v>
      </c>
      <c r="Z7" s="4">
        <v>46.722000000000001</v>
      </c>
    </row>
    <row r="8" spans="1:26" s="3" customFormat="1" x14ac:dyDescent="0.15">
      <c r="A8" s="3" t="s">
        <v>9</v>
      </c>
      <c r="B8" s="3" t="s">
        <v>10</v>
      </c>
      <c r="C8" s="4">
        <v>25.592511999999999</v>
      </c>
      <c r="D8" s="4">
        <v>26.773727999999998</v>
      </c>
      <c r="E8" s="4">
        <v>27.570209999999999</v>
      </c>
      <c r="F8" s="4">
        <v>27.324135999999999</v>
      </c>
      <c r="G8" s="4">
        <v>27.451058</v>
      </c>
      <c r="H8" s="4">
        <v>29.577173999999999</v>
      </c>
      <c r="I8" s="4">
        <v>32.104838000000001</v>
      </c>
      <c r="J8" s="4">
        <v>32.925041</v>
      </c>
      <c r="K8" s="4">
        <v>35.050559</v>
      </c>
      <c r="L8" s="4">
        <v>36.132540999999996</v>
      </c>
      <c r="M8" s="4">
        <v>45.341157000000003</v>
      </c>
      <c r="N8" s="4">
        <v>52.308399999999999</v>
      </c>
      <c r="O8" s="4">
        <v>68.023637000000008</v>
      </c>
      <c r="P8" s="4">
        <v>70.526737999999995</v>
      </c>
      <c r="Q8" s="4">
        <v>71.978220000000007</v>
      </c>
      <c r="R8" s="4">
        <v>75.89582399999999</v>
      </c>
      <c r="S8" s="4">
        <v>76.344509000000002</v>
      </c>
      <c r="T8" s="4">
        <v>79.733446999999998</v>
      </c>
      <c r="U8" s="4">
        <v>79.643550000000005</v>
      </c>
      <c r="V8" s="4">
        <v>75.365300000000005</v>
      </c>
      <c r="W8" s="4">
        <v>74.237347999999997</v>
      </c>
      <c r="X8" s="4">
        <v>75.586259999999996</v>
      </c>
      <c r="Y8" s="4">
        <v>78.228160000000003</v>
      </c>
      <c r="Z8" s="4">
        <v>80.555419999999998</v>
      </c>
    </row>
    <row r="9" spans="1:26" s="3" customFormat="1" x14ac:dyDescent="0.15">
      <c r="A9" s="3" t="s">
        <v>11</v>
      </c>
      <c r="B9" s="3" t="s">
        <v>12</v>
      </c>
      <c r="C9" s="4">
        <v>16.001317999999998</v>
      </c>
      <c r="D9" s="4">
        <v>16.701148</v>
      </c>
      <c r="E9" s="4">
        <v>16.991344000000002</v>
      </c>
      <c r="F9" s="4">
        <v>17.687187000000002</v>
      </c>
      <c r="G9" s="4">
        <v>19.083341000000001</v>
      </c>
      <c r="H9" s="4">
        <v>22.245531</v>
      </c>
      <c r="I9" s="4">
        <v>22.930057000000001</v>
      </c>
      <c r="J9" s="4">
        <v>25.398166</v>
      </c>
      <c r="K9" s="4">
        <v>26.606441999999998</v>
      </c>
      <c r="L9" s="4">
        <v>26.652194999999999</v>
      </c>
      <c r="M9" s="4">
        <v>28.020901000000002</v>
      </c>
      <c r="N9" s="4">
        <v>29.663723000000001</v>
      </c>
      <c r="O9" s="4">
        <v>32.010268000000003</v>
      </c>
      <c r="P9" s="4">
        <v>32.918305999999994</v>
      </c>
      <c r="Q9" s="4">
        <v>30.595669999999998</v>
      </c>
      <c r="R9" s="4">
        <v>34.405631999999997</v>
      </c>
      <c r="S9" s="4">
        <v>35.717036</v>
      </c>
      <c r="T9" s="4">
        <v>36.106757999999999</v>
      </c>
      <c r="U9" s="4">
        <v>35.378209999999996</v>
      </c>
      <c r="V9" s="4">
        <v>35.063370000000006</v>
      </c>
      <c r="W9" s="4">
        <v>35.994339999999994</v>
      </c>
      <c r="X9" s="4">
        <v>35.010671000000002</v>
      </c>
      <c r="Y9" s="4">
        <v>35.909669999999998</v>
      </c>
      <c r="Z9" s="4">
        <v>37.151000000000003</v>
      </c>
    </row>
    <row r="10" spans="1:26" s="3" customFormat="1" x14ac:dyDescent="0.15">
      <c r="A10" s="3" t="s">
        <v>13</v>
      </c>
      <c r="B10" s="3" t="s">
        <v>14</v>
      </c>
      <c r="C10" s="4">
        <v>66.024170999999996</v>
      </c>
      <c r="D10" s="4">
        <v>64.621881999999999</v>
      </c>
      <c r="E10" s="4">
        <v>66.438455000000005</v>
      </c>
      <c r="F10" s="4">
        <v>65.944863999999995</v>
      </c>
      <c r="G10" s="4">
        <v>65.219206</v>
      </c>
      <c r="H10" s="4">
        <v>66.604054999999988</v>
      </c>
      <c r="I10" s="4">
        <v>71.371687000000009</v>
      </c>
      <c r="J10" s="4">
        <v>70.074740000000006</v>
      </c>
      <c r="K10" s="4">
        <v>69.046304000000006</v>
      </c>
      <c r="L10" s="4">
        <v>70.639717000000005</v>
      </c>
      <c r="M10" s="4">
        <v>70.297144000000003</v>
      </c>
      <c r="N10" s="4">
        <v>72.906998999999999</v>
      </c>
      <c r="O10" s="4">
        <v>80.549464999999998</v>
      </c>
      <c r="P10" s="4">
        <v>87.717810999999998</v>
      </c>
      <c r="Q10" s="4">
        <v>82.463539999999995</v>
      </c>
      <c r="R10" s="4">
        <v>82.551833999999999</v>
      </c>
      <c r="S10" s="4">
        <v>89.185580999999999</v>
      </c>
      <c r="T10" s="4">
        <v>91.806189000000003</v>
      </c>
      <c r="U10" s="4">
        <v>94.301749999999998</v>
      </c>
      <c r="V10" s="4">
        <v>97.629600000000011</v>
      </c>
      <c r="W10" s="4">
        <v>94.477442999999994</v>
      </c>
      <c r="X10" s="4">
        <v>93.027652000000003</v>
      </c>
      <c r="Y10" s="4">
        <v>95.773769999999999</v>
      </c>
      <c r="Z10" s="4">
        <v>95.930999999999997</v>
      </c>
    </row>
    <row r="11" spans="1:26" s="3" customFormat="1" x14ac:dyDescent="0.15">
      <c r="A11" s="3" t="s">
        <v>15</v>
      </c>
      <c r="B11" s="3" t="s">
        <v>16</v>
      </c>
      <c r="C11" s="4">
        <v>22.837212000000001</v>
      </c>
      <c r="D11" s="4">
        <v>26.342355999999999</v>
      </c>
      <c r="E11" s="4">
        <v>27.232019000000001</v>
      </c>
      <c r="F11" s="4">
        <v>24.373493</v>
      </c>
      <c r="G11" s="4">
        <v>28.621496999999998</v>
      </c>
      <c r="H11" s="4">
        <v>38.851042999999997</v>
      </c>
      <c r="I11" s="4">
        <v>35.466112000000003</v>
      </c>
      <c r="J11" s="4">
        <v>33.813955</v>
      </c>
      <c r="K11" s="4">
        <v>33.205262000000005</v>
      </c>
      <c r="L11" s="4">
        <v>38.542792999999996</v>
      </c>
      <c r="M11" s="4">
        <v>45.793033000000001</v>
      </c>
      <c r="N11" s="4">
        <v>49.821976999999997</v>
      </c>
      <c r="O11" s="4">
        <v>48.781478999999997</v>
      </c>
      <c r="P11" s="4">
        <v>52.689841000000001</v>
      </c>
      <c r="Q11" s="4">
        <v>40.904286999999997</v>
      </c>
      <c r="R11" s="4">
        <v>51.349675000000005</v>
      </c>
      <c r="S11" s="4">
        <v>64.115251999999998</v>
      </c>
      <c r="T11" s="4">
        <v>69.84787200000001</v>
      </c>
      <c r="U11" s="4">
        <v>62.774149999999999</v>
      </c>
      <c r="V11" s="4">
        <v>57.6325</v>
      </c>
      <c r="W11" s="4">
        <v>42.706558999999999</v>
      </c>
      <c r="X11" s="4">
        <v>39.445540000000001</v>
      </c>
      <c r="Y11" s="4">
        <v>46.783989999999996</v>
      </c>
      <c r="Z11" s="4">
        <v>53.792999999999999</v>
      </c>
    </row>
    <row r="12" spans="1:26" s="3" customFormat="1" x14ac:dyDescent="0.15">
      <c r="A12" s="3" t="s">
        <v>17</v>
      </c>
      <c r="B12" s="3" t="s">
        <v>18</v>
      </c>
      <c r="C12" s="4">
        <v>70.521794999999997</v>
      </c>
      <c r="D12" s="4">
        <v>71.896664999999999</v>
      </c>
      <c r="E12" s="4">
        <v>74.347096000000008</v>
      </c>
      <c r="F12" s="4">
        <v>80.76071300000001</v>
      </c>
      <c r="G12" s="4">
        <v>85.986081999999996</v>
      </c>
      <c r="H12" s="4">
        <v>98.947437000000008</v>
      </c>
      <c r="I12" s="4">
        <v>99.474963000000002</v>
      </c>
      <c r="J12" s="4">
        <v>95.056128000000001</v>
      </c>
      <c r="K12" s="4">
        <v>93.02112799999999</v>
      </c>
      <c r="L12" s="4">
        <v>94.491642999999996</v>
      </c>
      <c r="M12" s="4">
        <v>98.019285999999994</v>
      </c>
      <c r="N12" s="4">
        <v>98.320906000000008</v>
      </c>
      <c r="O12" s="4">
        <v>100.641914</v>
      </c>
      <c r="P12" s="4">
        <v>101.446343</v>
      </c>
      <c r="Q12" s="4">
        <v>91.42717900000001</v>
      </c>
      <c r="R12" s="4">
        <v>96.104008000000007</v>
      </c>
      <c r="S12" s="4">
        <v>99.94486599999999</v>
      </c>
      <c r="T12" s="4">
        <v>97.287114000000003</v>
      </c>
      <c r="U12" s="4">
        <v>95.139499999999998</v>
      </c>
      <c r="V12" s="4">
        <v>94.471159999999998</v>
      </c>
      <c r="W12" s="4">
        <v>97.253907000000012</v>
      </c>
      <c r="X12" s="4">
        <v>100.28715</v>
      </c>
      <c r="Y12" s="4">
        <v>105.66239999999999</v>
      </c>
      <c r="Z12" s="4">
        <v>110.41851</v>
      </c>
    </row>
    <row r="13" spans="1:26" s="3" customFormat="1" x14ac:dyDescent="0.15">
      <c r="A13" s="3" t="s">
        <v>19</v>
      </c>
      <c r="B13" s="3" t="s">
        <v>20</v>
      </c>
      <c r="C13" s="4">
        <v>29.463892999999999</v>
      </c>
      <c r="D13" s="4">
        <v>29.683392999999999</v>
      </c>
      <c r="E13" s="4">
        <v>30.610422</v>
      </c>
      <c r="F13" s="4">
        <v>32.754593</v>
      </c>
      <c r="G13" s="4">
        <v>34.397184000000003</v>
      </c>
      <c r="H13" s="4">
        <v>42.352916</v>
      </c>
      <c r="I13" s="4">
        <v>41.013624</v>
      </c>
      <c r="J13" s="4">
        <v>38.951722000000004</v>
      </c>
      <c r="K13" s="4">
        <v>36.859550999999996</v>
      </c>
      <c r="L13" s="4">
        <v>35.393549</v>
      </c>
      <c r="M13" s="4">
        <v>35.530913999999996</v>
      </c>
      <c r="N13" s="4">
        <v>34.388297000000001</v>
      </c>
      <c r="O13" s="4">
        <v>32.205412000000003</v>
      </c>
      <c r="P13" s="4">
        <v>32.675127000000003</v>
      </c>
      <c r="Q13" s="4">
        <v>29.374255000000002</v>
      </c>
      <c r="R13" s="4">
        <v>33.507944000000002</v>
      </c>
      <c r="S13" s="4">
        <v>32.094276999999998</v>
      </c>
      <c r="T13" s="4">
        <v>30.203697999999999</v>
      </c>
      <c r="U13" s="4">
        <v>29.0747</v>
      </c>
      <c r="V13" s="4">
        <v>28.988959999999999</v>
      </c>
      <c r="W13" s="4">
        <v>31.047055</v>
      </c>
      <c r="X13" s="4">
        <v>32.386169000000002</v>
      </c>
      <c r="Y13" s="4">
        <v>34.63702</v>
      </c>
      <c r="Z13" s="4">
        <v>35.505669999999995</v>
      </c>
    </row>
    <row r="14" spans="1:26" s="3" customFormat="1" x14ac:dyDescent="0.15">
      <c r="A14" s="3" t="s">
        <v>21</v>
      </c>
      <c r="B14" s="3" t="s">
        <v>22</v>
      </c>
      <c r="C14" s="4">
        <v>14.641641999999999</v>
      </c>
      <c r="D14" s="4">
        <v>15.167125</v>
      </c>
      <c r="E14" s="4">
        <v>15.725691999999999</v>
      </c>
      <c r="F14" s="4">
        <v>17.250226999999999</v>
      </c>
      <c r="G14" s="4">
        <v>19.252676999999998</v>
      </c>
      <c r="H14" s="4">
        <v>21.263098999999997</v>
      </c>
      <c r="I14" s="4">
        <v>20.305147000000002</v>
      </c>
      <c r="J14" s="4">
        <v>19.673304999999999</v>
      </c>
      <c r="K14" s="4">
        <v>19.451138</v>
      </c>
      <c r="L14" s="4">
        <v>20.87839</v>
      </c>
      <c r="M14" s="4">
        <v>21.858492999999999</v>
      </c>
      <c r="N14" s="4">
        <v>22.131985</v>
      </c>
      <c r="O14" s="4">
        <v>23.290599999999998</v>
      </c>
      <c r="P14" s="4">
        <v>23.414621999999998</v>
      </c>
      <c r="Q14" s="4">
        <v>21.404773000000002</v>
      </c>
      <c r="R14" s="4">
        <v>23.163509999999999</v>
      </c>
      <c r="S14" s="4">
        <v>25.079751999999999</v>
      </c>
      <c r="T14" s="4">
        <v>24.647151000000001</v>
      </c>
      <c r="U14" s="4">
        <v>24.325500000000002</v>
      </c>
      <c r="V14" s="4">
        <v>24.13711</v>
      </c>
      <c r="W14" s="4">
        <v>24.395775</v>
      </c>
      <c r="X14" s="4">
        <v>24.855342</v>
      </c>
      <c r="Y14" s="4">
        <v>26.53959</v>
      </c>
      <c r="Z14" s="4">
        <v>27.552889999999998</v>
      </c>
    </row>
    <row r="15" spans="1:26" s="3" customFormat="1" x14ac:dyDescent="0.15">
      <c r="A15" s="3" t="s">
        <v>23</v>
      </c>
      <c r="B15" s="3" t="s">
        <v>24</v>
      </c>
      <c r="C15" s="4">
        <v>26.416259999999998</v>
      </c>
      <c r="D15" s="4">
        <v>27.046147000000001</v>
      </c>
      <c r="E15" s="4">
        <v>28.010981999999998</v>
      </c>
      <c r="F15" s="4">
        <v>30.755891999999999</v>
      </c>
      <c r="G15" s="4">
        <v>32.336221000000002</v>
      </c>
      <c r="H15" s="4">
        <v>35.331421999999996</v>
      </c>
      <c r="I15" s="4">
        <v>38.156193000000002</v>
      </c>
      <c r="J15" s="4">
        <v>36.431101000000005</v>
      </c>
      <c r="K15" s="4">
        <v>36.710438000000003</v>
      </c>
      <c r="L15" s="4">
        <v>38.219704</v>
      </c>
      <c r="M15" s="4">
        <v>40.629879000000003</v>
      </c>
      <c r="N15" s="4">
        <v>41.800624000000006</v>
      </c>
      <c r="O15" s="4">
        <v>45.145902</v>
      </c>
      <c r="P15" s="4">
        <v>45.356593000000004</v>
      </c>
      <c r="Q15" s="4">
        <v>40.648150999999999</v>
      </c>
      <c r="R15" s="4">
        <v>39.432553999999996</v>
      </c>
      <c r="S15" s="4">
        <v>42.770837</v>
      </c>
      <c r="T15" s="4">
        <v>42.436264999999999</v>
      </c>
      <c r="U15" s="4">
        <v>41.7393</v>
      </c>
      <c r="V15" s="4">
        <v>41.345089999999999</v>
      </c>
      <c r="W15" s="4">
        <v>41.811078000000002</v>
      </c>
      <c r="X15" s="4">
        <v>43.045639000000001</v>
      </c>
      <c r="Y15" s="4">
        <v>44.485790000000001</v>
      </c>
      <c r="Z15" s="4">
        <v>47.359949999999998</v>
      </c>
    </row>
    <row r="16" spans="1:26" s="3" customFormat="1" x14ac:dyDescent="0.15">
      <c r="A16" s="3" t="s">
        <v>25</v>
      </c>
      <c r="B16" s="3" t="s">
        <v>26</v>
      </c>
      <c r="C16" s="4">
        <v>19.280552</v>
      </c>
      <c r="D16" s="4">
        <v>19.02327</v>
      </c>
      <c r="E16" s="4">
        <v>24.106432000000002</v>
      </c>
      <c r="F16" s="4">
        <v>26.566026000000001</v>
      </c>
      <c r="G16" s="4">
        <v>32.603598000000005</v>
      </c>
      <c r="H16" s="4">
        <v>35.961760999999996</v>
      </c>
      <c r="I16" s="4">
        <v>37.758559999999996</v>
      </c>
      <c r="J16" s="4">
        <v>36.768802999999998</v>
      </c>
      <c r="K16" s="4">
        <v>34.172383000000004</v>
      </c>
      <c r="L16" s="4">
        <v>35.504201000000002</v>
      </c>
      <c r="M16" s="4">
        <v>40.719646999999995</v>
      </c>
      <c r="N16" s="4">
        <v>42.860329</v>
      </c>
      <c r="O16" s="4">
        <v>43.974443000000001</v>
      </c>
      <c r="P16" s="4">
        <v>42.713860000000004</v>
      </c>
      <c r="Q16" s="4">
        <v>36.593488000000001</v>
      </c>
      <c r="R16" s="4">
        <v>39.014468000000001</v>
      </c>
      <c r="S16" s="4">
        <v>42.516641</v>
      </c>
      <c r="T16" s="4">
        <v>42.061845999999996</v>
      </c>
      <c r="U16" s="4">
        <v>42.406680000000001</v>
      </c>
      <c r="V16" s="4">
        <v>47.404300000000006</v>
      </c>
      <c r="W16" s="4">
        <v>52.068582999999997</v>
      </c>
      <c r="X16" s="4">
        <v>56.153233</v>
      </c>
      <c r="Y16" s="4">
        <v>62.647169999999996</v>
      </c>
      <c r="Z16" s="4">
        <v>64.476060000000004</v>
      </c>
    </row>
    <row r="17" spans="1:26" s="3" customFormat="1" x14ac:dyDescent="0.15">
      <c r="A17" s="3" t="s">
        <v>27</v>
      </c>
      <c r="B17" s="3" t="s">
        <v>28</v>
      </c>
      <c r="C17" s="4">
        <v>245.15952200000001</v>
      </c>
      <c r="D17" s="4">
        <v>239.31911199999999</v>
      </c>
      <c r="E17" s="4">
        <v>250.51128899999998</v>
      </c>
      <c r="F17" s="4">
        <v>262.152263</v>
      </c>
      <c r="G17" s="4">
        <v>268.09656800000005</v>
      </c>
      <c r="H17" s="4">
        <v>295.87949800000001</v>
      </c>
      <c r="I17" s="4">
        <v>305.37108599999999</v>
      </c>
      <c r="J17" s="4">
        <v>302.66930300000001</v>
      </c>
      <c r="K17" s="4">
        <v>301.33451700000001</v>
      </c>
      <c r="L17" s="4">
        <v>316.06430499999999</v>
      </c>
      <c r="M17" s="4">
        <v>326.75927300000001</v>
      </c>
      <c r="N17" s="4">
        <v>344.80152600000002</v>
      </c>
      <c r="O17" s="4">
        <v>364.926851</v>
      </c>
      <c r="P17" s="4">
        <v>368.265469</v>
      </c>
      <c r="Q17" s="4">
        <v>320.27981499999999</v>
      </c>
      <c r="R17" s="4">
        <v>340.34719200000001</v>
      </c>
      <c r="S17" s="4">
        <v>361.37408399999998</v>
      </c>
      <c r="T17" s="4">
        <v>355.009638</v>
      </c>
      <c r="U17" s="4">
        <v>342.32489000000004</v>
      </c>
      <c r="V17" s="4">
        <v>341.03271000000001</v>
      </c>
      <c r="W17" s="4">
        <v>341.222711</v>
      </c>
      <c r="X17" s="4">
        <v>341.132654</v>
      </c>
      <c r="Y17" s="4">
        <v>359.62235999999996</v>
      </c>
      <c r="Z17" s="4">
        <v>370.84414000000004</v>
      </c>
    </row>
    <row r="18" spans="1:26" s="3" customFormat="1" x14ac:dyDescent="0.15">
      <c r="A18" s="3" t="s">
        <v>29</v>
      </c>
      <c r="B18" s="3" t="s">
        <v>30</v>
      </c>
      <c r="C18" s="4">
        <v>19.695705999999998</v>
      </c>
      <c r="D18" s="4">
        <v>19.150878000000002</v>
      </c>
      <c r="E18" s="4">
        <v>19.902270000000001</v>
      </c>
      <c r="F18" s="4">
        <v>20.953461000000001</v>
      </c>
      <c r="G18" s="4">
        <v>20.782807000000002</v>
      </c>
      <c r="H18" s="4">
        <v>21.354774000000003</v>
      </c>
      <c r="I18" s="4">
        <v>23.228454000000003</v>
      </c>
      <c r="J18" s="4">
        <v>22.377583999999999</v>
      </c>
      <c r="K18" s="4">
        <v>21.017654</v>
      </c>
      <c r="L18" s="4">
        <v>20.028776999999998</v>
      </c>
      <c r="M18" s="4">
        <v>19.620175</v>
      </c>
      <c r="N18" s="4">
        <v>19.219197000000001</v>
      </c>
      <c r="O18" s="4">
        <v>19.423452000000001</v>
      </c>
      <c r="P18" s="4">
        <v>19.039020000000001</v>
      </c>
      <c r="Q18" s="4">
        <v>15.756862</v>
      </c>
      <c r="R18" s="4">
        <v>18.117048</v>
      </c>
      <c r="S18" s="4">
        <v>19.646412999999999</v>
      </c>
      <c r="T18" s="4">
        <v>19.103355999999998</v>
      </c>
      <c r="U18" s="4">
        <v>19.173099999999998</v>
      </c>
      <c r="V18" s="4">
        <v>20.370619999999999</v>
      </c>
      <c r="W18" s="4">
        <v>21.199511999999999</v>
      </c>
      <c r="X18" s="4">
        <v>21.210725</v>
      </c>
      <c r="Y18" s="4">
        <v>21.43956</v>
      </c>
      <c r="Z18" s="4">
        <v>21.861799999999999</v>
      </c>
    </row>
    <row r="19" spans="1:26" s="3" customFormat="1" x14ac:dyDescent="0.15">
      <c r="A19" s="3" t="s">
        <v>31</v>
      </c>
      <c r="B19" s="3" t="s">
        <v>32</v>
      </c>
      <c r="C19" s="4">
        <v>41.634903999999999</v>
      </c>
      <c r="D19" s="4">
        <v>39.248063000000002</v>
      </c>
      <c r="E19" s="4">
        <v>40.621313999999998</v>
      </c>
      <c r="F19" s="4">
        <v>42.076311000000004</v>
      </c>
      <c r="G19" s="4">
        <v>42.949142000000002</v>
      </c>
      <c r="H19" s="4">
        <v>47.217236</v>
      </c>
      <c r="I19" s="4">
        <v>47.671726</v>
      </c>
      <c r="J19" s="4">
        <v>47.602233999999996</v>
      </c>
      <c r="K19" s="4">
        <v>46.724529000000004</v>
      </c>
      <c r="L19" s="4">
        <v>48.034017999999996</v>
      </c>
      <c r="M19" s="4">
        <v>48.187682000000002</v>
      </c>
      <c r="N19" s="4">
        <v>49.195509000000001</v>
      </c>
      <c r="O19" s="4">
        <v>51.297767999999998</v>
      </c>
      <c r="P19" s="4">
        <v>50.952767999999999</v>
      </c>
      <c r="Q19" s="4">
        <v>46.393491999999995</v>
      </c>
      <c r="R19" s="4">
        <v>47.621133999999998</v>
      </c>
      <c r="S19" s="4">
        <v>48.871061000000005</v>
      </c>
      <c r="T19" s="4">
        <v>46.328631000000001</v>
      </c>
      <c r="U19" s="4">
        <v>44.866030000000002</v>
      </c>
      <c r="V19" s="4">
        <v>44.791510000000002</v>
      </c>
      <c r="W19" s="4">
        <v>44.034271000000004</v>
      </c>
      <c r="X19" s="4">
        <v>44.589345999999999</v>
      </c>
      <c r="Y19" s="4">
        <v>46.024360000000001</v>
      </c>
      <c r="Z19" s="4">
        <v>48.014000000000003</v>
      </c>
    </row>
    <row r="20" spans="1:26" s="3" customFormat="1" x14ac:dyDescent="0.15">
      <c r="A20" s="3" t="s">
        <v>33</v>
      </c>
      <c r="B20" s="3" t="s">
        <v>34</v>
      </c>
      <c r="C20" s="4">
        <v>44.550291999999999</v>
      </c>
      <c r="D20" s="4">
        <v>44.190778000000002</v>
      </c>
      <c r="E20" s="4">
        <v>46.394391999999996</v>
      </c>
      <c r="F20" s="4">
        <v>47.508722999999996</v>
      </c>
      <c r="G20" s="4">
        <v>49.103699999999996</v>
      </c>
      <c r="H20" s="4">
        <v>54.890233000000002</v>
      </c>
      <c r="I20" s="4">
        <v>55.711016999999998</v>
      </c>
      <c r="J20" s="4">
        <v>54.01558</v>
      </c>
      <c r="K20" s="4">
        <v>53.576586000000006</v>
      </c>
      <c r="L20" s="4">
        <v>55.304593999999994</v>
      </c>
      <c r="M20" s="4">
        <v>57.979807999999998</v>
      </c>
      <c r="N20" s="4">
        <v>60.548071999999998</v>
      </c>
      <c r="O20" s="4">
        <v>63.962917999999995</v>
      </c>
      <c r="P20" s="4">
        <v>68.119357999999991</v>
      </c>
      <c r="Q20" s="4">
        <v>56.679552000000001</v>
      </c>
      <c r="R20" s="4">
        <v>63.716953000000004</v>
      </c>
      <c r="S20" s="4">
        <v>71.04611100000001</v>
      </c>
      <c r="T20" s="4">
        <v>71.331598</v>
      </c>
      <c r="U20" s="4">
        <v>67.382339999999999</v>
      </c>
      <c r="V20" s="4">
        <v>65.488280000000003</v>
      </c>
      <c r="W20" s="4">
        <v>63.729225</v>
      </c>
      <c r="X20" s="4">
        <v>61.632726000000005</v>
      </c>
      <c r="Y20" s="4">
        <v>66.344410000000011</v>
      </c>
      <c r="Z20" s="4">
        <v>68.380169999999993</v>
      </c>
    </row>
    <row r="21" spans="1:26" s="3" customFormat="1" x14ac:dyDescent="0.15">
      <c r="A21" s="3" t="s">
        <v>35</v>
      </c>
      <c r="B21" s="3" t="s">
        <v>36</v>
      </c>
      <c r="C21" s="4">
        <v>7.489662</v>
      </c>
      <c r="D21" s="4">
        <v>7.166283</v>
      </c>
      <c r="E21" s="4">
        <v>7.1001520000000005</v>
      </c>
      <c r="F21" s="4">
        <v>7.5778919999999994</v>
      </c>
      <c r="G21" s="4">
        <v>7.7105420000000002</v>
      </c>
      <c r="H21" s="4">
        <v>9.253368</v>
      </c>
      <c r="I21" s="4">
        <v>9.0459069999999997</v>
      </c>
      <c r="J21" s="4">
        <v>10.331211999999999</v>
      </c>
      <c r="K21" s="4">
        <v>11.216386</v>
      </c>
      <c r="L21" s="4">
        <v>11.511861999999999</v>
      </c>
      <c r="M21" s="4">
        <v>11.185696</v>
      </c>
      <c r="N21" s="4">
        <v>11.223201999999999</v>
      </c>
      <c r="O21" s="4">
        <v>10.96583</v>
      </c>
      <c r="P21" s="4">
        <v>11.727458</v>
      </c>
      <c r="Q21" s="4">
        <v>12.909636000000001</v>
      </c>
      <c r="R21" s="4">
        <v>12.198772999999999</v>
      </c>
      <c r="S21" s="4">
        <v>11.941049999999999</v>
      </c>
      <c r="T21" s="4">
        <v>12.073864</v>
      </c>
      <c r="U21" s="4">
        <v>11.536719999999999</v>
      </c>
      <c r="V21" s="4">
        <v>12.15588</v>
      </c>
      <c r="W21" s="4">
        <v>12.888647000000001</v>
      </c>
      <c r="X21" s="4">
        <v>12.905053000000001</v>
      </c>
      <c r="Y21" s="4">
        <v>13.34788</v>
      </c>
      <c r="Z21" s="4">
        <v>13.51</v>
      </c>
    </row>
    <row r="22" spans="1:26" s="3" customFormat="1" x14ac:dyDescent="0.15">
      <c r="A22" s="3" t="s">
        <v>37</v>
      </c>
      <c r="B22" s="3" t="s">
        <v>38</v>
      </c>
      <c r="C22" s="4">
        <v>47.395786000000001</v>
      </c>
      <c r="D22" s="4">
        <v>46.400917</v>
      </c>
      <c r="E22" s="4">
        <v>48.235140000000001</v>
      </c>
      <c r="F22" s="4">
        <v>50.725830999999999</v>
      </c>
      <c r="G22" s="4">
        <v>52.906417000000005</v>
      </c>
      <c r="H22" s="4">
        <v>57.744209000000005</v>
      </c>
      <c r="I22" s="4">
        <v>60.962978</v>
      </c>
      <c r="J22" s="4">
        <v>61.670499000000007</v>
      </c>
      <c r="K22" s="4">
        <v>62.679113000000001</v>
      </c>
      <c r="L22" s="4">
        <v>66.713626999999988</v>
      </c>
      <c r="M22" s="4">
        <v>68.878194000000008</v>
      </c>
      <c r="N22" s="4">
        <v>72.454651999999996</v>
      </c>
      <c r="O22" s="4">
        <v>76.25948600000001</v>
      </c>
      <c r="P22" s="4">
        <v>75.748446999999999</v>
      </c>
      <c r="Q22" s="4">
        <v>65.839967999999999</v>
      </c>
      <c r="R22" s="4">
        <v>66.517253999999994</v>
      </c>
      <c r="S22" s="4">
        <v>71.431089000000014</v>
      </c>
      <c r="T22" s="4">
        <v>71.552745999999999</v>
      </c>
      <c r="U22" s="4">
        <v>68.812619999999995</v>
      </c>
      <c r="V22" s="4">
        <v>66.971649999999997</v>
      </c>
      <c r="W22" s="4">
        <v>67.150503</v>
      </c>
      <c r="X22" s="4">
        <v>67.454062000000008</v>
      </c>
      <c r="Y22" s="4">
        <v>71.342289999999991</v>
      </c>
      <c r="Z22" s="4">
        <v>73.393000000000001</v>
      </c>
    </row>
    <row r="23" spans="1:26" s="3" customFormat="1" x14ac:dyDescent="0.15">
      <c r="A23" s="3" t="s">
        <v>39</v>
      </c>
      <c r="B23" s="3" t="s">
        <v>40</v>
      </c>
      <c r="C23" s="4">
        <v>62.441464000000003</v>
      </c>
      <c r="D23" s="4">
        <v>61.168036999999998</v>
      </c>
      <c r="E23" s="4">
        <v>64.671525000000003</v>
      </c>
      <c r="F23" s="4">
        <v>68.766089999999991</v>
      </c>
      <c r="G23" s="4">
        <v>68.706254000000001</v>
      </c>
      <c r="H23" s="4">
        <v>76.627556999999996</v>
      </c>
      <c r="I23" s="4">
        <v>77.649411999999998</v>
      </c>
      <c r="J23" s="4">
        <v>75.608811000000003</v>
      </c>
      <c r="K23" s="4">
        <v>75.310509999999994</v>
      </c>
      <c r="L23" s="4">
        <v>82.527157000000003</v>
      </c>
      <c r="M23" s="4">
        <v>87.780839999999998</v>
      </c>
      <c r="N23" s="4">
        <v>97.335262</v>
      </c>
      <c r="O23" s="4">
        <v>106.00726300000001</v>
      </c>
      <c r="P23" s="4">
        <v>104.10938899999999</v>
      </c>
      <c r="Q23" s="4">
        <v>85.422941999999992</v>
      </c>
      <c r="R23" s="4">
        <v>94.317997000000005</v>
      </c>
      <c r="S23" s="4">
        <v>100.23593700000001</v>
      </c>
      <c r="T23" s="4">
        <v>95.907149000000004</v>
      </c>
      <c r="U23" s="4">
        <v>91.861729999999994</v>
      </c>
      <c r="V23" s="4">
        <v>91.326859999999996</v>
      </c>
      <c r="W23" s="4">
        <v>90.116450999999998</v>
      </c>
      <c r="X23" s="4">
        <v>89.948698999999991</v>
      </c>
      <c r="Y23" s="4">
        <v>96.778480000000002</v>
      </c>
      <c r="Z23" s="4">
        <v>100.78905</v>
      </c>
    </row>
    <row r="24" spans="1:26" s="3" customFormat="1" x14ac:dyDescent="0.15">
      <c r="A24" s="3" t="s">
        <v>41</v>
      </c>
      <c r="B24" s="3" t="s">
        <v>42</v>
      </c>
      <c r="C24" s="4">
        <v>21.951708999999997</v>
      </c>
      <c r="D24" s="4">
        <v>21.994156999999998</v>
      </c>
      <c r="E24" s="4">
        <v>23.586496</v>
      </c>
      <c r="F24" s="4">
        <v>24.543955</v>
      </c>
      <c r="G24" s="4">
        <v>25.937705999999999</v>
      </c>
      <c r="H24" s="4">
        <v>28.792121999999999</v>
      </c>
      <c r="I24" s="4">
        <v>31.101592</v>
      </c>
      <c r="J24" s="4">
        <v>31.063383000000002</v>
      </c>
      <c r="K24" s="4">
        <v>30.809739</v>
      </c>
      <c r="L24" s="4">
        <v>31.944269999999999</v>
      </c>
      <c r="M24" s="4">
        <v>33.126877999999998</v>
      </c>
      <c r="N24" s="4">
        <v>34.825631999999999</v>
      </c>
      <c r="O24" s="4">
        <v>37.010134000000001</v>
      </c>
      <c r="P24" s="4">
        <v>38.569027999999996</v>
      </c>
      <c r="Q24" s="4">
        <v>37.277363999999999</v>
      </c>
      <c r="R24" s="4">
        <v>37.858033000000006</v>
      </c>
      <c r="S24" s="4">
        <v>38.202424000000001</v>
      </c>
      <c r="T24" s="4">
        <v>38.712291999999998</v>
      </c>
      <c r="U24" s="4">
        <v>38.692349999999998</v>
      </c>
      <c r="V24" s="4">
        <v>39.927910000000004</v>
      </c>
      <c r="W24" s="4">
        <v>42.104103000000002</v>
      </c>
      <c r="X24" s="4">
        <v>43.392043000000001</v>
      </c>
      <c r="Y24" s="4">
        <v>44.345379999999999</v>
      </c>
      <c r="Z24" s="4">
        <v>44.896120000000003</v>
      </c>
    </row>
    <row r="25" spans="1:26" s="3" customFormat="1" x14ac:dyDescent="0.15">
      <c r="A25" s="3" t="s">
        <v>43</v>
      </c>
      <c r="B25" s="3" t="s">
        <v>44</v>
      </c>
      <c r="C25" s="4">
        <v>31.753012999999999</v>
      </c>
      <c r="D25" s="4">
        <v>30.635517</v>
      </c>
      <c r="E25" s="4">
        <v>30.869938999999999</v>
      </c>
      <c r="F25" s="4">
        <v>31.293706999999998</v>
      </c>
      <c r="G25" s="4">
        <v>33.197552999999999</v>
      </c>
      <c r="H25" s="4">
        <v>37.112200999999999</v>
      </c>
      <c r="I25" s="4">
        <v>40.733376999999997</v>
      </c>
      <c r="J25" s="4">
        <v>42.761792999999997</v>
      </c>
      <c r="K25" s="4">
        <v>43.778940999999996</v>
      </c>
      <c r="L25" s="4">
        <v>46.260919999999999</v>
      </c>
      <c r="M25" s="4">
        <v>49.757840999999999</v>
      </c>
      <c r="N25" s="4">
        <v>54.956330000000001</v>
      </c>
      <c r="O25" s="4">
        <v>59.945516000000005</v>
      </c>
      <c r="P25" s="4">
        <v>63.662322000000003</v>
      </c>
      <c r="Q25" s="4">
        <v>60.803767000000001</v>
      </c>
      <c r="R25" s="4">
        <v>61.245741000000002</v>
      </c>
      <c r="S25" s="4">
        <v>65.665193000000002</v>
      </c>
      <c r="T25" s="4">
        <v>66.228954000000002</v>
      </c>
      <c r="U25" s="4">
        <v>69.416960000000003</v>
      </c>
      <c r="V25" s="4">
        <v>68.640090000000001</v>
      </c>
      <c r="W25" s="4">
        <v>69.670976999999993</v>
      </c>
      <c r="X25" s="4">
        <v>70.448222000000001</v>
      </c>
      <c r="Y25" s="4">
        <v>75.884280000000004</v>
      </c>
      <c r="Z25" s="4">
        <v>79.153050000000007</v>
      </c>
    </row>
    <row r="26" spans="1:26" s="3" customFormat="1" x14ac:dyDescent="0.15">
      <c r="A26" s="3" t="s">
        <v>45</v>
      </c>
      <c r="B26" s="3" t="s">
        <v>46</v>
      </c>
      <c r="C26" s="4">
        <v>398.40165200000001</v>
      </c>
      <c r="D26" s="4">
        <v>415.03480500000001</v>
      </c>
      <c r="E26" s="4">
        <v>433.33173700000003</v>
      </c>
      <c r="F26" s="4">
        <v>465.29976400000004</v>
      </c>
      <c r="G26" s="4">
        <v>509.30781000000002</v>
      </c>
      <c r="H26" s="4">
        <v>564.94996400000002</v>
      </c>
      <c r="I26" s="4">
        <v>607.625182</v>
      </c>
      <c r="J26" s="4">
        <v>630.7835</v>
      </c>
      <c r="K26" s="4">
        <v>643.46133900000007</v>
      </c>
      <c r="L26" s="4">
        <v>677.57762200000002</v>
      </c>
      <c r="M26" s="4">
        <v>710.34010799999999</v>
      </c>
      <c r="N26" s="4">
        <v>763.03981299999998</v>
      </c>
      <c r="O26" s="4">
        <v>796.772109</v>
      </c>
      <c r="P26" s="4">
        <v>811.17216700000006</v>
      </c>
      <c r="Q26" s="4">
        <v>782.49232200000006</v>
      </c>
      <c r="R26" s="4">
        <v>834.62215400000002</v>
      </c>
      <c r="S26" s="4">
        <v>852.80436999999995</v>
      </c>
      <c r="T26" s="4">
        <v>878.37194799999997</v>
      </c>
      <c r="U26" s="4">
        <v>890.67656000000011</v>
      </c>
      <c r="V26" s="4">
        <v>916.69160999999997</v>
      </c>
      <c r="W26" s="4">
        <v>948.83398499999998</v>
      </c>
      <c r="X26" s="4">
        <v>962.45452599999999</v>
      </c>
      <c r="Y26" s="4">
        <v>1002.65551</v>
      </c>
      <c r="Z26" s="4">
        <v>1042.1964399999999</v>
      </c>
    </row>
    <row r="27" spans="1:26" s="3" customFormat="1" x14ac:dyDescent="0.15">
      <c r="A27" s="3" t="s">
        <v>47</v>
      </c>
      <c r="B27" s="3" t="s">
        <v>48</v>
      </c>
      <c r="C27" s="4">
        <v>82.320486000000002</v>
      </c>
      <c r="D27" s="4">
        <v>84.649664000000001</v>
      </c>
      <c r="E27" s="4">
        <v>93.440586999999994</v>
      </c>
      <c r="F27" s="4">
        <v>99.644051000000005</v>
      </c>
      <c r="G27" s="4">
        <v>106.824489</v>
      </c>
      <c r="H27" s="4">
        <v>118.678448</v>
      </c>
      <c r="I27" s="4">
        <v>129.42026899999999</v>
      </c>
      <c r="J27" s="4">
        <v>133.456031</v>
      </c>
      <c r="K27" s="4">
        <v>137.601145</v>
      </c>
      <c r="L27" s="4">
        <v>147.580366</v>
      </c>
      <c r="M27" s="4">
        <v>150.22755600000002</v>
      </c>
      <c r="N27" s="4">
        <v>157.576764</v>
      </c>
      <c r="O27" s="4">
        <v>164.61139499999999</v>
      </c>
      <c r="P27" s="4">
        <v>167.834765</v>
      </c>
      <c r="Q27" s="4">
        <v>146.16456400000001</v>
      </c>
      <c r="R27" s="4">
        <v>157.36751699999999</v>
      </c>
      <c r="S27" s="4">
        <v>160.20440900000003</v>
      </c>
      <c r="T27" s="4">
        <v>164.98104599999999</v>
      </c>
      <c r="U27" s="4">
        <v>173.48229000000001</v>
      </c>
      <c r="V27" s="4">
        <v>177.97592</v>
      </c>
      <c r="W27" s="4">
        <v>182.844911</v>
      </c>
      <c r="X27" s="4">
        <v>185.63003800000001</v>
      </c>
      <c r="Y27" s="4">
        <v>195.83923999999999</v>
      </c>
      <c r="Z27" s="4">
        <v>204.06227999999999</v>
      </c>
    </row>
    <row r="28" spans="1:26" s="3" customFormat="1" x14ac:dyDescent="0.15">
      <c r="A28" s="3" t="s">
        <v>49</v>
      </c>
      <c r="B28" s="3" t="s">
        <v>50</v>
      </c>
      <c r="C28" s="4">
        <v>19.518933000000001</v>
      </c>
      <c r="D28" s="4">
        <v>20.579000000000001</v>
      </c>
      <c r="E28" s="4">
        <v>20.735697999999999</v>
      </c>
      <c r="F28" s="4">
        <v>21.869012999999999</v>
      </c>
      <c r="G28" s="4">
        <v>22.684666</v>
      </c>
      <c r="H28" s="4">
        <v>25.778531999999998</v>
      </c>
      <c r="I28" s="4">
        <v>32.472379000000004</v>
      </c>
      <c r="J28" s="4">
        <v>35.813764999999997</v>
      </c>
      <c r="K28" s="4">
        <v>37.521114999999995</v>
      </c>
      <c r="L28" s="4">
        <v>41.24926</v>
      </c>
      <c r="M28" s="4">
        <v>39.663905</v>
      </c>
      <c r="N28" s="4">
        <v>40.450049</v>
      </c>
      <c r="O28" s="4">
        <v>41.142400000000002</v>
      </c>
      <c r="P28" s="4">
        <v>41.540706</v>
      </c>
      <c r="Q28" s="4">
        <v>31.120225999999999</v>
      </c>
      <c r="R28" s="4">
        <v>30.030138999999998</v>
      </c>
      <c r="S28" s="4">
        <v>26.847615000000001</v>
      </c>
      <c r="T28" s="4">
        <v>28.791533999999999</v>
      </c>
      <c r="U28" s="4">
        <v>32.832599999999999</v>
      </c>
      <c r="V28" s="4">
        <v>34.766680000000001</v>
      </c>
      <c r="W28" s="4">
        <v>36.531227000000001</v>
      </c>
      <c r="X28" s="4">
        <v>37.717858999999997</v>
      </c>
      <c r="Y28" s="4">
        <v>38.270720000000004</v>
      </c>
      <c r="Z28" s="4">
        <v>39.231999999999999</v>
      </c>
    </row>
    <row r="29" spans="1:26" s="3" customFormat="1" x14ac:dyDescent="0.15">
      <c r="A29" s="3" t="s">
        <v>51</v>
      </c>
      <c r="B29" s="3" t="s">
        <v>52</v>
      </c>
      <c r="C29" s="4">
        <v>52.025213999999998</v>
      </c>
      <c r="D29" s="4">
        <v>52.793701999999996</v>
      </c>
      <c r="E29" s="4">
        <v>60.404627999999995</v>
      </c>
      <c r="F29" s="4">
        <v>64.21187599999999</v>
      </c>
      <c r="G29" s="4">
        <v>69.665773000000002</v>
      </c>
      <c r="H29" s="4">
        <v>77.231812000000005</v>
      </c>
      <c r="I29" s="4">
        <v>81.242231000000004</v>
      </c>
      <c r="J29" s="4">
        <v>81.79749000000001</v>
      </c>
      <c r="K29" s="4">
        <v>83.581064999999995</v>
      </c>
      <c r="L29" s="4">
        <v>88.944738000000001</v>
      </c>
      <c r="M29" s="4">
        <v>92.366341000000006</v>
      </c>
      <c r="N29" s="4">
        <v>97.791369000000003</v>
      </c>
      <c r="O29" s="4">
        <v>103.256016</v>
      </c>
      <c r="P29" s="4">
        <v>106.147704</v>
      </c>
      <c r="Q29" s="4">
        <v>94.640975000000012</v>
      </c>
      <c r="R29" s="4">
        <v>101.972717</v>
      </c>
      <c r="S29" s="4">
        <v>106.19543899999999</v>
      </c>
      <c r="T29" s="4">
        <v>108.37057300000001</v>
      </c>
      <c r="U29" s="4">
        <v>111.44895</v>
      </c>
      <c r="V29" s="4">
        <v>113.62846</v>
      </c>
      <c r="W29" s="4">
        <v>116.298329</v>
      </c>
      <c r="X29" s="4">
        <v>117.30769000000001</v>
      </c>
      <c r="Y29" s="4">
        <v>125.5714</v>
      </c>
      <c r="Z29" s="4">
        <v>131.21485999999999</v>
      </c>
    </row>
    <row r="30" spans="1:26" s="3" customFormat="1" x14ac:dyDescent="0.15">
      <c r="A30" s="3" t="s">
        <v>53</v>
      </c>
      <c r="B30" s="3" t="s">
        <v>54</v>
      </c>
      <c r="C30" s="4">
        <v>10.776339</v>
      </c>
      <c r="D30" s="4">
        <v>11.276961999999999</v>
      </c>
      <c r="E30" s="4">
        <v>12.300261000000001</v>
      </c>
      <c r="F30" s="4">
        <v>13.563162</v>
      </c>
      <c r="G30" s="4">
        <v>14.47405</v>
      </c>
      <c r="H30" s="4">
        <v>15.668104</v>
      </c>
      <c r="I30" s="4">
        <v>15.70566</v>
      </c>
      <c r="J30" s="4">
        <v>15.844776</v>
      </c>
      <c r="K30" s="4">
        <v>16.498965000000002</v>
      </c>
      <c r="L30" s="4">
        <v>17.386367999999997</v>
      </c>
      <c r="M30" s="4">
        <v>18.197311000000003</v>
      </c>
      <c r="N30" s="4">
        <v>19.335347000000002</v>
      </c>
      <c r="O30" s="4">
        <v>20.212979000000001</v>
      </c>
      <c r="P30" s="4">
        <v>20.146355</v>
      </c>
      <c r="Q30" s="4">
        <v>20.403362000000001</v>
      </c>
      <c r="R30" s="4">
        <v>25.364661000000002</v>
      </c>
      <c r="S30" s="4">
        <v>27.161355</v>
      </c>
      <c r="T30" s="4">
        <v>27.818938999999997</v>
      </c>
      <c r="U30" s="4">
        <v>29.200740000000003</v>
      </c>
      <c r="V30" s="4">
        <v>29.580779999999997</v>
      </c>
      <c r="W30" s="4">
        <v>30.015355</v>
      </c>
      <c r="X30" s="4">
        <v>30.604489000000001</v>
      </c>
      <c r="Y30" s="4">
        <v>31.997119999999999</v>
      </c>
      <c r="Z30" s="4">
        <v>33.61542</v>
      </c>
    </row>
    <row r="31" spans="1:26" s="3" customFormat="1" x14ac:dyDescent="0.15">
      <c r="A31" s="3" t="s">
        <v>55</v>
      </c>
      <c r="B31" s="3" t="s">
        <v>56</v>
      </c>
      <c r="C31" s="4">
        <v>43.699860000000001</v>
      </c>
      <c r="D31" s="4">
        <v>45.301993000000003</v>
      </c>
      <c r="E31" s="4">
        <v>47.293482000000004</v>
      </c>
      <c r="F31" s="4">
        <v>50.620281999999996</v>
      </c>
      <c r="G31" s="4">
        <v>55.439038999999994</v>
      </c>
      <c r="H31" s="4">
        <v>62.442764000000004</v>
      </c>
      <c r="I31" s="4">
        <v>70.335623000000012</v>
      </c>
      <c r="J31" s="4">
        <v>70.837630000000004</v>
      </c>
      <c r="K31" s="4">
        <v>71.077905999999999</v>
      </c>
      <c r="L31" s="4">
        <v>71.93083</v>
      </c>
      <c r="M31" s="4">
        <v>75.294793999999996</v>
      </c>
      <c r="N31" s="4">
        <v>77.899294999999995</v>
      </c>
      <c r="O31" s="4">
        <v>80.806357999999989</v>
      </c>
      <c r="P31" s="4">
        <v>85.194293999999999</v>
      </c>
      <c r="Q31" s="4">
        <v>87.426047000000011</v>
      </c>
      <c r="R31" s="4">
        <v>90.924605999999997</v>
      </c>
      <c r="S31" s="4">
        <v>94.683329000000001</v>
      </c>
      <c r="T31" s="4">
        <v>95.941584000000006</v>
      </c>
      <c r="U31" s="4">
        <v>90.679000000000002</v>
      </c>
      <c r="V31" s="4">
        <v>89.27891000000001</v>
      </c>
      <c r="W31" s="4">
        <v>92.629985000000005</v>
      </c>
      <c r="X31" s="4">
        <v>96.342529999999996</v>
      </c>
      <c r="Y31" s="4">
        <v>100.07817999999999</v>
      </c>
      <c r="Z31" s="4">
        <v>104.32996</v>
      </c>
    </row>
    <row r="32" spans="1:26" s="3" customFormat="1" x14ac:dyDescent="0.15">
      <c r="A32" s="3" t="s">
        <v>57</v>
      </c>
      <c r="B32" s="3" t="s">
        <v>58</v>
      </c>
      <c r="C32" s="4">
        <v>13.879598</v>
      </c>
      <c r="D32" s="4">
        <v>14.618629</v>
      </c>
      <c r="E32" s="4">
        <v>14.860726000000001</v>
      </c>
      <c r="F32" s="4">
        <v>15.658333000000001</v>
      </c>
      <c r="G32" s="4">
        <v>16.638735</v>
      </c>
      <c r="H32" s="4">
        <v>18.589017999999999</v>
      </c>
      <c r="I32" s="4">
        <v>19.827811000000001</v>
      </c>
      <c r="J32" s="4">
        <v>20.049572000000001</v>
      </c>
      <c r="K32" s="4">
        <v>20.232032999999998</v>
      </c>
      <c r="L32" s="4">
        <v>20.635312000000003</v>
      </c>
      <c r="M32" s="4">
        <v>21.191731000000001</v>
      </c>
      <c r="N32" s="4">
        <v>21.982058000000002</v>
      </c>
      <c r="O32" s="4">
        <v>22.683216000000002</v>
      </c>
      <c r="P32" s="4">
        <v>23.925798</v>
      </c>
      <c r="Q32" s="4">
        <v>25.004000999999999</v>
      </c>
      <c r="R32" s="4">
        <v>25.356518999999999</v>
      </c>
      <c r="S32" s="4">
        <v>26.560200999999999</v>
      </c>
      <c r="T32" s="4">
        <v>26.548574000000002</v>
      </c>
      <c r="U32" s="4">
        <v>26.523310000000002</v>
      </c>
      <c r="V32" s="4">
        <v>26.830740000000002</v>
      </c>
      <c r="W32" s="4">
        <v>26.439789000000001</v>
      </c>
      <c r="X32" s="4">
        <v>27.116458999999999</v>
      </c>
      <c r="Y32" s="4">
        <v>27.761320000000001</v>
      </c>
      <c r="Z32" s="4">
        <v>28.34787</v>
      </c>
    </row>
    <row r="33" spans="1:26" s="3" customFormat="1" x14ac:dyDescent="0.15">
      <c r="A33" s="3" t="s">
        <v>59</v>
      </c>
      <c r="B33" s="3" t="s">
        <v>60</v>
      </c>
      <c r="C33" s="4">
        <v>16.887235</v>
      </c>
      <c r="D33" s="4">
        <v>17.201626000000001</v>
      </c>
      <c r="E33" s="4">
        <v>18.623701000000001</v>
      </c>
      <c r="F33" s="4">
        <v>20.285826</v>
      </c>
      <c r="G33" s="4">
        <v>22.742000000000001</v>
      </c>
      <c r="H33" s="4">
        <v>25.948499999999999</v>
      </c>
      <c r="I33" s="4">
        <v>30.775317999999999</v>
      </c>
      <c r="J33" s="4">
        <v>30.953381</v>
      </c>
      <c r="K33" s="4">
        <v>31.049420999999999</v>
      </c>
      <c r="L33" s="4">
        <v>30.837264999999999</v>
      </c>
      <c r="M33" s="4">
        <v>32.912502999999994</v>
      </c>
      <c r="N33" s="4">
        <v>32.603878000000002</v>
      </c>
      <c r="O33" s="4">
        <v>33.725525000000005</v>
      </c>
      <c r="P33" s="4">
        <v>35.740561999999997</v>
      </c>
      <c r="Q33" s="4">
        <v>37.324690000000004</v>
      </c>
      <c r="R33" s="4">
        <v>39.116903000000001</v>
      </c>
      <c r="S33" s="4">
        <v>39.450381999999998</v>
      </c>
      <c r="T33" s="4">
        <v>41.038779000000005</v>
      </c>
      <c r="U33" s="4">
        <v>35.262699999999995</v>
      </c>
      <c r="V33" s="4">
        <v>33.803739999999998</v>
      </c>
      <c r="W33" s="4">
        <v>34.169322000000001</v>
      </c>
      <c r="X33" s="4">
        <v>35.336033</v>
      </c>
      <c r="Y33" s="4">
        <v>34.089109999999998</v>
      </c>
      <c r="Z33" s="4">
        <v>34.974350000000001</v>
      </c>
    </row>
    <row r="34" spans="1:26" s="3" customFormat="1" x14ac:dyDescent="0.15">
      <c r="A34" s="3" t="s">
        <v>61</v>
      </c>
      <c r="B34" s="3" t="s">
        <v>62</v>
      </c>
      <c r="C34" s="4">
        <v>12.933028</v>
      </c>
      <c r="D34" s="4">
        <v>13.481738</v>
      </c>
      <c r="E34" s="4">
        <v>13.809055000000001</v>
      </c>
      <c r="F34" s="4">
        <v>14.676123</v>
      </c>
      <c r="G34" s="4">
        <v>16.058305000000001</v>
      </c>
      <c r="H34" s="4">
        <v>17.905245000000001</v>
      </c>
      <c r="I34" s="4">
        <v>19.732493999999999</v>
      </c>
      <c r="J34" s="4">
        <v>19.834675999999998</v>
      </c>
      <c r="K34" s="4">
        <v>19.796451000000001</v>
      </c>
      <c r="L34" s="4">
        <v>20.458252999999999</v>
      </c>
      <c r="M34" s="4">
        <v>21.190560000000001</v>
      </c>
      <c r="N34" s="4">
        <v>23.313358000000001</v>
      </c>
      <c r="O34" s="4">
        <v>24.397616000000003</v>
      </c>
      <c r="P34" s="4">
        <v>25.527934000000002</v>
      </c>
      <c r="Q34" s="4">
        <v>25.097356999999999</v>
      </c>
      <c r="R34" s="4">
        <v>26.451184000000001</v>
      </c>
      <c r="S34" s="4">
        <v>28.672746</v>
      </c>
      <c r="T34" s="4">
        <v>28.354230999999999</v>
      </c>
      <c r="U34" s="4">
        <v>28.892990000000001</v>
      </c>
      <c r="V34" s="4">
        <v>28.64443</v>
      </c>
      <c r="W34" s="4">
        <v>32.020873000000002</v>
      </c>
      <c r="X34" s="4">
        <v>33.890038999999994</v>
      </c>
      <c r="Y34" s="4">
        <v>38.22775</v>
      </c>
      <c r="Z34" s="4">
        <v>41.007739999999998</v>
      </c>
    </row>
    <row r="35" spans="1:26" s="3" customFormat="1" x14ac:dyDescent="0.15">
      <c r="A35" s="3" t="s">
        <v>63</v>
      </c>
      <c r="B35" s="3" t="s">
        <v>64</v>
      </c>
      <c r="C35" s="4">
        <v>74.889241999999996</v>
      </c>
      <c r="D35" s="4">
        <v>76.530660999999995</v>
      </c>
      <c r="E35" s="4">
        <v>76.542089000000004</v>
      </c>
      <c r="F35" s="4">
        <v>83.465313999999992</v>
      </c>
      <c r="G35" s="4">
        <v>93.392583000000002</v>
      </c>
      <c r="H35" s="4">
        <v>97.697278000000011</v>
      </c>
      <c r="I35" s="4">
        <v>95.197240000000008</v>
      </c>
      <c r="J35" s="4">
        <v>102.92533999999999</v>
      </c>
      <c r="K35" s="4">
        <v>102.50588800000001</v>
      </c>
      <c r="L35" s="4">
        <v>106.34502999999999</v>
      </c>
      <c r="M35" s="4">
        <v>112.54212</v>
      </c>
      <c r="N35" s="4">
        <v>121.71289599999999</v>
      </c>
      <c r="O35" s="4">
        <v>125.345043</v>
      </c>
      <c r="P35" s="4">
        <v>118.159649</v>
      </c>
      <c r="Q35" s="4">
        <v>135.12007699999998</v>
      </c>
      <c r="R35" s="4">
        <v>148.255616</v>
      </c>
      <c r="S35" s="4">
        <v>142.99892399999999</v>
      </c>
      <c r="T35" s="4">
        <v>152.19176099999999</v>
      </c>
      <c r="U35" s="4">
        <v>156.18898000000002</v>
      </c>
      <c r="V35" s="4">
        <v>167.04354000000001</v>
      </c>
      <c r="W35" s="4">
        <v>169.40129400000001</v>
      </c>
      <c r="X35" s="4">
        <v>163.41285999999999</v>
      </c>
      <c r="Y35" s="4">
        <v>169.53963000000002</v>
      </c>
      <c r="Z35" s="4">
        <v>170.90700000000001</v>
      </c>
    </row>
    <row r="36" spans="1:26" s="3" customFormat="1" x14ac:dyDescent="0.15">
      <c r="A36" s="3" t="s">
        <v>65</v>
      </c>
      <c r="B36" s="3" t="s">
        <v>66</v>
      </c>
      <c r="C36" s="4">
        <v>32.757632000000001</v>
      </c>
      <c r="D36" s="4">
        <v>35.087401</v>
      </c>
      <c r="E36" s="4">
        <v>35.075122</v>
      </c>
      <c r="F36" s="4">
        <v>37.428266999999998</v>
      </c>
      <c r="G36" s="4">
        <v>39.564374000000001</v>
      </c>
      <c r="H36" s="4">
        <v>43.365071</v>
      </c>
      <c r="I36" s="4">
        <v>45.670372</v>
      </c>
      <c r="J36" s="4">
        <v>47.497680000000003</v>
      </c>
      <c r="K36" s="4">
        <v>49.614479000000003</v>
      </c>
      <c r="L36" s="4">
        <v>54.239764000000001</v>
      </c>
      <c r="M36" s="4">
        <v>57.852212000000002</v>
      </c>
      <c r="N36" s="4">
        <v>62.104489999999998</v>
      </c>
      <c r="O36" s="4">
        <v>64.664976999999993</v>
      </c>
      <c r="P36" s="4">
        <v>65.920486000000011</v>
      </c>
      <c r="Q36" s="4">
        <v>65.338386999999997</v>
      </c>
      <c r="R36" s="4">
        <v>66.086045999999996</v>
      </c>
      <c r="S36" s="4">
        <v>64.663440000000008</v>
      </c>
      <c r="T36" s="4">
        <v>66.688738999999998</v>
      </c>
      <c r="U36" s="4">
        <v>65.533389999999997</v>
      </c>
      <c r="V36" s="4">
        <v>65.246009999999998</v>
      </c>
      <c r="W36" s="4">
        <v>67.741850999999997</v>
      </c>
      <c r="X36" s="4">
        <v>70.501811000000004</v>
      </c>
      <c r="Y36" s="4">
        <v>71.313179999999988</v>
      </c>
      <c r="Z36" s="4">
        <v>74.041089999999997</v>
      </c>
    </row>
    <row r="37" spans="1:26" s="3" customFormat="1" x14ac:dyDescent="0.15">
      <c r="A37" s="3" t="s">
        <v>67</v>
      </c>
      <c r="B37" s="3" t="s">
        <v>68</v>
      </c>
      <c r="C37" s="4">
        <v>155.95425800000001</v>
      </c>
      <c r="D37" s="4">
        <v>164.120126</v>
      </c>
      <c r="E37" s="4">
        <v>171.09646599999999</v>
      </c>
      <c r="F37" s="4">
        <v>183.569399</v>
      </c>
      <c r="G37" s="4">
        <v>202.80429100000001</v>
      </c>
      <c r="H37" s="4">
        <v>230.11156299999999</v>
      </c>
      <c r="I37" s="4">
        <v>251.99398199999999</v>
      </c>
      <c r="J37" s="4">
        <v>261.52832699999999</v>
      </c>
      <c r="K37" s="4">
        <v>268.094899</v>
      </c>
      <c r="L37" s="4">
        <v>282.43317400000001</v>
      </c>
      <c r="M37" s="4">
        <v>298.39753999999999</v>
      </c>
      <c r="N37" s="4">
        <v>326.78385300000002</v>
      </c>
      <c r="O37" s="4">
        <v>344.30193800000001</v>
      </c>
      <c r="P37" s="4">
        <v>357.05274599999996</v>
      </c>
      <c r="Q37" s="4">
        <v>332.06194499999998</v>
      </c>
      <c r="R37" s="4">
        <v>354.78245700000002</v>
      </c>
      <c r="S37" s="4">
        <v>373.264815</v>
      </c>
      <c r="T37" s="4">
        <v>382.24438400000003</v>
      </c>
      <c r="U37" s="4">
        <v>386.69663000000003</v>
      </c>
      <c r="V37" s="4">
        <v>398.49218000000002</v>
      </c>
      <c r="W37" s="4">
        <v>418.37346300000002</v>
      </c>
      <c r="X37" s="4">
        <v>429.137991</v>
      </c>
      <c r="Y37" s="4">
        <v>447.19691</v>
      </c>
      <c r="Z37" s="4">
        <v>469.27936999999997</v>
      </c>
    </row>
    <row r="38" spans="1:26" s="3" customFormat="1" x14ac:dyDescent="0.15">
      <c r="A38" s="3" t="s">
        <v>69</v>
      </c>
      <c r="B38" s="3" t="s">
        <v>70</v>
      </c>
      <c r="C38" s="4">
        <v>58.185659000000001</v>
      </c>
      <c r="D38" s="4">
        <v>61.472523000000002</v>
      </c>
      <c r="E38" s="4">
        <v>64.733362</v>
      </c>
      <c r="F38" s="4">
        <v>71.024001999999996</v>
      </c>
      <c r="G38" s="4">
        <v>78.214995000000002</v>
      </c>
      <c r="H38" s="4">
        <v>88.91377</v>
      </c>
      <c r="I38" s="4">
        <v>103.31072500000001</v>
      </c>
      <c r="J38" s="4">
        <v>109.81442200000001</v>
      </c>
      <c r="K38" s="4">
        <v>115.177241</v>
      </c>
      <c r="L38" s="4">
        <v>121.513013</v>
      </c>
      <c r="M38" s="4">
        <v>129.137336</v>
      </c>
      <c r="N38" s="4">
        <v>143.18802499999998</v>
      </c>
      <c r="O38" s="4">
        <v>152.52907999999999</v>
      </c>
      <c r="P38" s="4">
        <v>159.68276600000002</v>
      </c>
      <c r="Q38" s="4">
        <v>151.703</v>
      </c>
      <c r="R38" s="4">
        <v>162.81999900000002</v>
      </c>
      <c r="S38" s="4">
        <v>174.94545600000001</v>
      </c>
      <c r="T38" s="4">
        <v>180.53583799999998</v>
      </c>
      <c r="U38" s="4">
        <v>185.49326000000002</v>
      </c>
      <c r="V38" s="4">
        <v>192.73065</v>
      </c>
      <c r="W38" s="4">
        <v>203.51540199999999</v>
      </c>
      <c r="X38" s="4">
        <v>208.42753500000001</v>
      </c>
      <c r="Y38" s="4">
        <v>216.33462</v>
      </c>
      <c r="Z38" s="4">
        <v>227.82554999999999</v>
      </c>
    </row>
    <row r="39" spans="1:26" s="3" customFormat="1" x14ac:dyDescent="0.15">
      <c r="A39" s="3" t="s">
        <v>71</v>
      </c>
      <c r="B39" s="3" t="s">
        <v>72</v>
      </c>
      <c r="C39" s="4">
        <v>0.61301300000000003</v>
      </c>
      <c r="D39" s="4">
        <v>0.69473800000000008</v>
      </c>
      <c r="E39" s="4">
        <v>0.71744700000000017</v>
      </c>
      <c r="F39" s="4">
        <v>0.75792399999999993</v>
      </c>
      <c r="G39" s="4">
        <v>0.7733730000000002</v>
      </c>
      <c r="H39" s="4">
        <v>0.90745700000000007</v>
      </c>
      <c r="I39" s="4">
        <v>0.96269800000000005</v>
      </c>
      <c r="J39" s="4">
        <v>1.160561</v>
      </c>
      <c r="K39" s="4">
        <v>1.021957</v>
      </c>
      <c r="L39" s="4">
        <v>1.1113459999999999</v>
      </c>
      <c r="M39" s="4">
        <v>1.2404090000000001</v>
      </c>
      <c r="N39" s="4">
        <v>1.3910660000000001</v>
      </c>
      <c r="O39" s="4">
        <v>1.4096469999999999</v>
      </c>
      <c r="P39" s="4">
        <v>1.407354</v>
      </c>
      <c r="Q39" s="4">
        <v>1.50349</v>
      </c>
      <c r="R39" s="4">
        <v>1.5678399999999999</v>
      </c>
      <c r="S39" s="4">
        <v>1.8059600000000002</v>
      </c>
      <c r="T39" s="4">
        <v>1.7799690000000001</v>
      </c>
      <c r="U39" s="4">
        <v>2.1414400000000002</v>
      </c>
      <c r="V39" s="4">
        <v>2.0893200000000003</v>
      </c>
      <c r="W39" s="4">
        <v>2.6496379999999999</v>
      </c>
      <c r="X39" s="4">
        <v>2.544346</v>
      </c>
      <c r="Y39" s="4">
        <v>1.6294200000000001</v>
      </c>
      <c r="Z39" s="4">
        <v>1.6990000000000001</v>
      </c>
    </row>
    <row r="40" spans="1:26" s="3" customFormat="1" x14ac:dyDescent="0.15">
      <c r="A40" s="3" t="s">
        <v>73</v>
      </c>
      <c r="B40" s="3" t="s">
        <v>74</v>
      </c>
      <c r="C40" s="4">
        <v>16.048041999999999</v>
      </c>
      <c r="D40" s="4">
        <v>16.946147</v>
      </c>
      <c r="E40" s="4">
        <v>17.640121000000001</v>
      </c>
      <c r="F40" s="4">
        <v>18.857147000000001</v>
      </c>
      <c r="G40" s="4">
        <v>20.843219000000001</v>
      </c>
      <c r="H40" s="4">
        <v>23.166400000000003</v>
      </c>
      <c r="I40" s="4">
        <v>23.389961</v>
      </c>
      <c r="J40" s="4">
        <v>23.672761999999999</v>
      </c>
      <c r="K40" s="4">
        <v>23.630761999999997</v>
      </c>
      <c r="L40" s="4">
        <v>25.429701000000001</v>
      </c>
      <c r="M40" s="4">
        <v>26.640215999999999</v>
      </c>
      <c r="N40" s="4">
        <v>28.275285</v>
      </c>
      <c r="O40" s="4">
        <v>29.18047</v>
      </c>
      <c r="P40" s="4">
        <v>30.544347000000002</v>
      </c>
      <c r="Q40" s="4">
        <v>27.045842</v>
      </c>
      <c r="R40" s="4">
        <v>28.745262</v>
      </c>
      <c r="S40" s="4">
        <v>29.694562999999999</v>
      </c>
      <c r="T40" s="4">
        <v>30.848745999999998</v>
      </c>
      <c r="U40" s="4">
        <v>29.906279999999999</v>
      </c>
      <c r="V40" s="4">
        <v>30.439060000000001</v>
      </c>
      <c r="W40" s="4">
        <v>32.148093000000003</v>
      </c>
      <c r="X40" s="4">
        <v>33.215012000000002</v>
      </c>
      <c r="Y40" s="4">
        <v>35.387660000000004</v>
      </c>
      <c r="Z40" s="4">
        <v>36.545250000000003</v>
      </c>
    </row>
    <row r="41" spans="1:26" s="3" customFormat="1" x14ac:dyDescent="0.15">
      <c r="A41" s="3" t="s">
        <v>75</v>
      </c>
      <c r="B41" s="3" t="s">
        <v>76</v>
      </c>
      <c r="C41" s="4">
        <v>81.107545000000002</v>
      </c>
      <c r="D41" s="4">
        <v>85.006719000000004</v>
      </c>
      <c r="E41" s="4">
        <v>88.005535999999992</v>
      </c>
      <c r="F41" s="4">
        <v>92.930327000000005</v>
      </c>
      <c r="G41" s="4">
        <v>102.972703</v>
      </c>
      <c r="H41" s="4">
        <v>117.123936</v>
      </c>
      <c r="I41" s="4">
        <v>124.33059799999999</v>
      </c>
      <c r="J41" s="4">
        <v>126.88058199999999</v>
      </c>
      <c r="K41" s="4">
        <v>128.264938</v>
      </c>
      <c r="L41" s="4">
        <v>134.37911400000002</v>
      </c>
      <c r="M41" s="4">
        <v>141.37957900000001</v>
      </c>
      <c r="N41" s="4">
        <v>153.92947799999999</v>
      </c>
      <c r="O41" s="4">
        <v>161.18274100000002</v>
      </c>
      <c r="P41" s="4">
        <v>165.41827900000001</v>
      </c>
      <c r="Q41" s="4">
        <v>151.80961300000001</v>
      </c>
      <c r="R41" s="4">
        <v>161.64935600000001</v>
      </c>
      <c r="S41" s="4">
        <v>166.818836</v>
      </c>
      <c r="T41" s="4">
        <v>169.07983199999998</v>
      </c>
      <c r="U41" s="4">
        <v>169.15564999999998</v>
      </c>
      <c r="V41" s="4">
        <v>173.23314999999999</v>
      </c>
      <c r="W41" s="4">
        <v>180.06032999999999</v>
      </c>
      <c r="X41" s="4">
        <v>184.951097</v>
      </c>
      <c r="Y41" s="4">
        <v>193.84520999999998</v>
      </c>
      <c r="Z41" s="4">
        <v>203.20957000000001</v>
      </c>
    </row>
    <row r="42" spans="1:26" s="3" customFormat="1" x14ac:dyDescent="0.15">
      <c r="A42" s="3" t="s">
        <v>77</v>
      </c>
      <c r="B42" s="3" t="s">
        <v>78</v>
      </c>
      <c r="C42" s="4">
        <v>8.7801740000000006</v>
      </c>
      <c r="D42" s="4">
        <v>9.3449599999999986</v>
      </c>
      <c r="E42" s="4">
        <v>9.883992000000001</v>
      </c>
      <c r="F42" s="4">
        <v>10.57245</v>
      </c>
      <c r="G42" s="4">
        <v>11.283033999999999</v>
      </c>
      <c r="H42" s="4">
        <v>12.654842</v>
      </c>
      <c r="I42" s="4">
        <v>15.007695</v>
      </c>
      <c r="J42" s="4">
        <v>14.538492</v>
      </c>
      <c r="K42" s="4">
        <v>14.567022000000001</v>
      </c>
      <c r="L42" s="4">
        <v>15.048457000000001</v>
      </c>
      <c r="M42" s="4">
        <v>16.025887000000001</v>
      </c>
      <c r="N42" s="4">
        <v>16.962515</v>
      </c>
      <c r="O42" s="4">
        <v>17.042398000000002</v>
      </c>
      <c r="P42" s="4">
        <v>17.010227999999998</v>
      </c>
      <c r="Q42" s="4">
        <v>16.381301999999998</v>
      </c>
      <c r="R42" s="4">
        <v>17.205912000000001</v>
      </c>
      <c r="S42" s="4">
        <v>16.989454000000002</v>
      </c>
      <c r="T42" s="4">
        <v>16.324434</v>
      </c>
      <c r="U42" s="4">
        <v>18.096270000000001</v>
      </c>
      <c r="V42" s="4">
        <v>18.655049999999999</v>
      </c>
      <c r="W42" s="4">
        <v>17.842480999999999</v>
      </c>
      <c r="X42" s="4">
        <v>17.429295999999997</v>
      </c>
      <c r="Y42" s="4">
        <v>18.688369999999999</v>
      </c>
      <c r="Z42" s="4">
        <v>19.576740000000001</v>
      </c>
    </row>
    <row r="43" spans="1:26" s="3" customFormat="1" x14ac:dyDescent="0.15">
      <c r="A43" s="3" t="s">
        <v>79</v>
      </c>
      <c r="B43" s="3" t="s">
        <v>80</v>
      </c>
      <c r="C43" s="4">
        <v>3.517611</v>
      </c>
      <c r="D43" s="4">
        <v>3.8384169999999997</v>
      </c>
      <c r="E43" s="4">
        <v>4.0445880000000001</v>
      </c>
      <c r="F43" s="4">
        <v>4.1933549999999995</v>
      </c>
      <c r="G43" s="4">
        <v>4.6333219999999997</v>
      </c>
      <c r="H43" s="4">
        <v>5.4155110000000004</v>
      </c>
      <c r="I43" s="4">
        <v>6.425751</v>
      </c>
      <c r="J43" s="4">
        <v>5.7290169999999998</v>
      </c>
      <c r="K43" s="4">
        <v>5.6042510000000005</v>
      </c>
      <c r="L43" s="4">
        <v>5.6206459999999998</v>
      </c>
      <c r="M43" s="4">
        <v>5.8524979999999998</v>
      </c>
      <c r="N43" s="4">
        <v>6.3000510000000007</v>
      </c>
      <c r="O43" s="4">
        <v>6.2769750000000002</v>
      </c>
      <c r="P43" s="4">
        <v>6.0347100000000005</v>
      </c>
      <c r="Q43" s="4">
        <v>5.9950550000000007</v>
      </c>
      <c r="R43" s="4">
        <v>6.6969340000000006</v>
      </c>
      <c r="S43" s="4">
        <v>6.7367509999999999</v>
      </c>
      <c r="T43" s="4">
        <v>5.7375249999999998</v>
      </c>
      <c r="U43" s="4">
        <v>6.1170499999999999</v>
      </c>
      <c r="V43" s="4">
        <v>7.2317</v>
      </c>
      <c r="W43" s="4">
        <v>7.1795879999999999</v>
      </c>
      <c r="X43" s="4">
        <v>7.1150559999999992</v>
      </c>
      <c r="Y43" s="4">
        <v>8.0963399999999996</v>
      </c>
      <c r="Z43" s="4">
        <v>8.7664599999999986</v>
      </c>
    </row>
    <row r="44" spans="1:26" s="3" customFormat="1" x14ac:dyDescent="0.15">
      <c r="A44" s="3" t="s">
        <v>81</v>
      </c>
      <c r="B44" s="3" t="s">
        <v>82</v>
      </c>
      <c r="C44" s="4">
        <v>5.2625630000000001</v>
      </c>
      <c r="D44" s="4">
        <v>5.5065429999999997</v>
      </c>
      <c r="E44" s="4">
        <v>5.839404</v>
      </c>
      <c r="F44" s="4">
        <v>6.3790959999999997</v>
      </c>
      <c r="G44" s="4">
        <v>6.6497120000000001</v>
      </c>
      <c r="H44" s="4">
        <v>7.239331</v>
      </c>
      <c r="I44" s="4">
        <v>8.581944</v>
      </c>
      <c r="J44" s="4">
        <v>8.8094739999999998</v>
      </c>
      <c r="K44" s="4">
        <v>8.962771</v>
      </c>
      <c r="L44" s="4">
        <v>9.4278110000000002</v>
      </c>
      <c r="M44" s="4">
        <v>10.173388999999998</v>
      </c>
      <c r="N44" s="4">
        <v>10.662464</v>
      </c>
      <c r="O44" s="4">
        <v>10.765423</v>
      </c>
      <c r="P44" s="4">
        <v>10.975517999999999</v>
      </c>
      <c r="Q44" s="4">
        <v>10.386246999999999</v>
      </c>
      <c r="R44" s="4">
        <v>10.508977999999999</v>
      </c>
      <c r="S44" s="4">
        <v>10.252703</v>
      </c>
      <c r="T44" s="4">
        <v>10.586909</v>
      </c>
      <c r="U44" s="4">
        <v>11.97922</v>
      </c>
      <c r="V44" s="4">
        <v>11.423350000000001</v>
      </c>
      <c r="W44" s="4">
        <v>10.662891999999999</v>
      </c>
      <c r="X44" s="4">
        <v>10.31424</v>
      </c>
      <c r="Y44" s="4">
        <v>10.592030000000001</v>
      </c>
      <c r="Z44" s="4">
        <v>10.810280000000001</v>
      </c>
    </row>
    <row r="45" spans="1:26"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row>
    <row r="46" spans="1:26" s="3" customFormat="1" x14ac:dyDescent="0.15">
      <c r="A46" s="3" t="s">
        <v>85</v>
      </c>
      <c r="B46" s="3" t="s">
        <v>86</v>
      </c>
      <c r="C46" s="4">
        <v>9.6636170000000003</v>
      </c>
      <c r="D46" s="4">
        <v>10.159134</v>
      </c>
      <c r="E46" s="4">
        <v>10.452412000000001</v>
      </c>
      <c r="F46" s="4">
        <v>11.549166999999999</v>
      </c>
      <c r="G46" s="4">
        <v>12.256675</v>
      </c>
      <c r="H46" s="4">
        <v>13.333017999999999</v>
      </c>
      <c r="I46" s="4">
        <v>13.676774</v>
      </c>
      <c r="J46" s="4">
        <v>14.349189000000001</v>
      </c>
      <c r="K46" s="4">
        <v>14.762951999999999</v>
      </c>
      <c r="L46" s="4">
        <v>15.681677000000001</v>
      </c>
      <c r="M46" s="4">
        <v>16.325333000000001</v>
      </c>
      <c r="N46" s="4">
        <v>17.328354999999998</v>
      </c>
      <c r="O46" s="4">
        <v>18.431277999999999</v>
      </c>
      <c r="P46" s="4">
        <v>18.946085</v>
      </c>
      <c r="Q46" s="4">
        <v>19.528130000000001</v>
      </c>
      <c r="R46" s="4">
        <v>20.782865000000001</v>
      </c>
      <c r="S46" s="4">
        <v>22.759032999999999</v>
      </c>
      <c r="T46" s="4">
        <v>24.320976999999999</v>
      </c>
      <c r="U46" s="4">
        <v>26.84769</v>
      </c>
      <c r="V46" s="4">
        <v>27.334679999999999</v>
      </c>
      <c r="W46" s="4">
        <v>28.273906</v>
      </c>
      <c r="X46" s="4">
        <v>29.366873999999999</v>
      </c>
      <c r="Y46" s="4">
        <v>30.33005</v>
      </c>
      <c r="Z46" s="4">
        <v>31.0062</v>
      </c>
    </row>
    <row r="47" spans="1:26" s="3" customFormat="1" x14ac:dyDescent="0.1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row>
    <row r="48" spans="1:26" s="3" customFormat="1" x14ac:dyDescent="0.15">
      <c r="A48" s="3" t="s">
        <v>89</v>
      </c>
      <c r="B48" s="3" t="s">
        <v>90</v>
      </c>
      <c r="C48" s="4">
        <v>8.3517639999999993</v>
      </c>
      <c r="D48" s="4">
        <v>8.7878359999999986</v>
      </c>
      <c r="E48" s="4">
        <v>9.0517710000000005</v>
      </c>
      <c r="F48" s="4">
        <v>10.105359</v>
      </c>
      <c r="G48" s="4">
        <v>10.791499999999999</v>
      </c>
      <c r="H48" s="4">
        <v>11.928702999999999</v>
      </c>
      <c r="I48" s="4">
        <v>12.054787000000001</v>
      </c>
      <c r="J48" s="4">
        <v>12.664958</v>
      </c>
      <c r="K48" s="4">
        <v>13.068676999999999</v>
      </c>
      <c r="L48" s="4">
        <v>13.795116999999999</v>
      </c>
      <c r="M48" s="4">
        <v>14.432817999999999</v>
      </c>
      <c r="N48" s="4">
        <v>15.278464</v>
      </c>
      <c r="O48" s="4">
        <v>16.510452000000001</v>
      </c>
      <c r="P48" s="4">
        <v>16.788091000000001</v>
      </c>
      <c r="Q48" s="4">
        <v>16.919425</v>
      </c>
      <c r="R48" s="4">
        <v>17.709794000000002</v>
      </c>
      <c r="S48" s="4">
        <v>18.741191999999998</v>
      </c>
      <c r="T48" s="4">
        <v>20.255519</v>
      </c>
      <c r="U48" s="4">
        <v>20.979400000000002</v>
      </c>
      <c r="V48" s="4">
        <v>20.91695</v>
      </c>
      <c r="W48" s="4">
        <v>21.057815999999999</v>
      </c>
      <c r="X48" s="4">
        <v>22.215366000000003</v>
      </c>
      <c r="Y48" s="4">
        <v>22.9239</v>
      </c>
      <c r="Z48" s="4">
        <v>23.432590000000001</v>
      </c>
    </row>
    <row r="49" spans="1:26" s="3" customFormat="1" x14ac:dyDescent="0.15">
      <c r="A49" s="3" t="s">
        <v>91</v>
      </c>
      <c r="B49" s="3" t="s">
        <v>92</v>
      </c>
      <c r="C49" s="4">
        <v>1.3118530000000002</v>
      </c>
      <c r="D49" s="4">
        <v>1.3712979999999999</v>
      </c>
      <c r="E49" s="4">
        <v>1.400641</v>
      </c>
      <c r="F49" s="4">
        <v>1.4438070000000001</v>
      </c>
      <c r="G49" s="4">
        <v>1.4651749999999999</v>
      </c>
      <c r="H49" s="4">
        <v>1.4043140000000001</v>
      </c>
      <c r="I49" s="4">
        <v>1.6219860000000001</v>
      </c>
      <c r="J49" s="4">
        <v>1.6842300000000001</v>
      </c>
      <c r="K49" s="4">
        <v>1.6942739999999998</v>
      </c>
      <c r="L49" s="4">
        <v>1.8865589999999999</v>
      </c>
      <c r="M49" s="4">
        <v>1.8925150000000002</v>
      </c>
      <c r="N49" s="4">
        <v>2.0498910000000001</v>
      </c>
      <c r="O49" s="4">
        <v>1.9208259999999999</v>
      </c>
      <c r="P49" s="4">
        <v>2.157994</v>
      </c>
      <c r="Q49" s="4">
        <v>2.6087040000000004</v>
      </c>
      <c r="R49" s="4">
        <v>3.07307</v>
      </c>
      <c r="S49" s="4">
        <v>4.0178409999999998</v>
      </c>
      <c r="T49" s="4">
        <v>4.0654589999999997</v>
      </c>
      <c r="U49" s="4">
        <v>5.86829</v>
      </c>
      <c r="V49" s="4">
        <v>6.4177299999999997</v>
      </c>
      <c r="W49" s="4">
        <v>7.2160900000000003</v>
      </c>
      <c r="X49" s="4">
        <v>7.1515089999999999</v>
      </c>
      <c r="Y49" s="4">
        <v>7.4061499999999993</v>
      </c>
      <c r="Z49" s="4">
        <v>7.5736099999999995</v>
      </c>
    </row>
    <row r="50" spans="1:26" s="3" customFormat="1" x14ac:dyDescent="0.1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row>
    <row r="51" spans="1:26"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row>
    <row r="52" spans="1:26"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row>
    <row r="53" spans="1:26" s="3" customFormat="1" x14ac:dyDescent="0.15">
      <c r="A53" s="3" t="s">
        <v>99</v>
      </c>
      <c r="B53" s="3" t="s">
        <v>100</v>
      </c>
      <c r="C53" s="4">
        <v>970.13272800000004</v>
      </c>
      <c r="D53" s="4">
        <v>988.7577510000001</v>
      </c>
      <c r="E53" s="4">
        <v>1033.1409719999999</v>
      </c>
      <c r="F53" s="4">
        <v>1079.3185140000001</v>
      </c>
      <c r="G53" s="4">
        <v>1148.7313489999999</v>
      </c>
      <c r="H53" s="4">
        <v>1282.940339</v>
      </c>
      <c r="I53" s="4">
        <v>1348.4446950000001</v>
      </c>
      <c r="J53" s="4">
        <v>1363.1482549999998</v>
      </c>
      <c r="K53" s="4">
        <v>1373.487963</v>
      </c>
      <c r="L53" s="4">
        <v>1441.632793</v>
      </c>
      <c r="M53" s="4">
        <v>1524.4921569999999</v>
      </c>
      <c r="N53" s="4">
        <v>1629.1215589999999</v>
      </c>
      <c r="O53" s="4">
        <v>1720.006112</v>
      </c>
      <c r="P53" s="4">
        <v>1775.5036089999999</v>
      </c>
      <c r="Q53" s="4">
        <v>1633.89805</v>
      </c>
      <c r="R53" s="4">
        <v>1743.6675789999999</v>
      </c>
      <c r="S53" s="4">
        <v>1836.7225740000001</v>
      </c>
      <c r="T53" s="4">
        <v>1867.7367080000001</v>
      </c>
      <c r="U53" s="4">
        <v>1863.21478</v>
      </c>
      <c r="V53" s="4">
        <v>1876.61239</v>
      </c>
      <c r="W53" s="4">
        <v>1885.015249</v>
      </c>
      <c r="X53" s="4">
        <v>1896.1005759999998</v>
      </c>
      <c r="Y53" s="4">
        <v>1995.9557</v>
      </c>
      <c r="Z53" s="4">
        <v>2073.1778199999999</v>
      </c>
    </row>
    <row r="54" spans="1:26" s="3" customFormat="1" x14ac:dyDescent="0.15">
      <c r="C54" s="4"/>
      <c r="D54" s="4"/>
      <c r="E54" s="4"/>
      <c r="F54" s="4"/>
      <c r="G54" s="4"/>
      <c r="H54" s="4"/>
      <c r="I54" s="4"/>
      <c r="J54" s="4"/>
      <c r="K54" s="4"/>
      <c r="L54" s="4"/>
      <c r="M54" s="4"/>
      <c r="N54" s="4"/>
      <c r="O54" s="4"/>
      <c r="P54" s="4"/>
      <c r="Q54" s="4"/>
      <c r="R54" s="4"/>
      <c r="S54" s="4"/>
      <c r="T54" s="4"/>
      <c r="U54" s="4"/>
      <c r="V54" s="4"/>
      <c r="W54" s="4"/>
      <c r="X54" s="4"/>
      <c r="Y54" s="4"/>
      <c r="Z54" s="4"/>
    </row>
    <row r="55" spans="1:26" s="3" customFormat="1" x14ac:dyDescent="0.15">
      <c r="B55" s="3" t="s">
        <v>101</v>
      </c>
      <c r="C55" s="4"/>
      <c r="D55" s="4"/>
      <c r="E55" s="4"/>
      <c r="F55" s="4"/>
      <c r="G55" s="4"/>
      <c r="H55" s="4"/>
      <c r="I55" s="4"/>
      <c r="J55" s="4"/>
      <c r="K55" s="4"/>
      <c r="L55" s="4"/>
      <c r="M55" s="4"/>
      <c r="N55" s="4"/>
      <c r="O55" s="4"/>
      <c r="P55" s="4"/>
      <c r="Q55" s="4"/>
      <c r="R55" s="4"/>
      <c r="S55" s="4"/>
      <c r="T55" s="4"/>
      <c r="U55" s="4"/>
      <c r="V55" s="4"/>
      <c r="W55" s="4"/>
      <c r="X55" s="4"/>
      <c r="Y55" s="4"/>
      <c r="Z55" s="4"/>
    </row>
    <row r="56" spans="1:26" s="3" customFormat="1" x14ac:dyDescent="0.15">
      <c r="C56" s="4"/>
      <c r="D56" s="4"/>
      <c r="E56" s="4"/>
      <c r="F56" s="4"/>
      <c r="G56" s="4"/>
      <c r="H56" s="4"/>
      <c r="I56" s="4"/>
      <c r="J56" s="4"/>
      <c r="K56" s="4"/>
      <c r="L56" s="4"/>
      <c r="M56" s="4"/>
      <c r="N56" s="4"/>
      <c r="O56" s="4"/>
      <c r="P56" s="4"/>
      <c r="Q56" s="4"/>
      <c r="R56" s="4"/>
      <c r="S56" s="4"/>
      <c r="T56" s="4"/>
      <c r="U56" s="4"/>
      <c r="V56" s="4"/>
      <c r="W56" s="4"/>
      <c r="X56" s="4"/>
      <c r="Y56" s="4"/>
      <c r="Z56" s="4"/>
    </row>
    <row r="57" spans="1:26"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row>
    <row r="58" spans="1:26" s="3" customFormat="1" x14ac:dyDescent="0.15">
      <c r="C58" s="4"/>
      <c r="D58" s="4"/>
      <c r="E58" s="4"/>
      <c r="F58" s="4"/>
      <c r="G58" s="4"/>
      <c r="H58" s="4"/>
      <c r="I58" s="4"/>
      <c r="J58" s="4"/>
      <c r="K58" s="4"/>
      <c r="L58" s="4"/>
      <c r="M58" s="4"/>
      <c r="N58" s="4"/>
      <c r="O58" s="4"/>
      <c r="P58" s="4"/>
      <c r="Q58" s="4"/>
      <c r="R58" s="4"/>
      <c r="S58" s="4"/>
      <c r="T58" s="4"/>
      <c r="U58" s="4"/>
      <c r="V58" s="4"/>
      <c r="W58" s="4"/>
      <c r="X58" s="4"/>
      <c r="Y58" s="4"/>
      <c r="Z58" s="4"/>
    </row>
    <row r="59" spans="1:26"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R13" activePane="bottomRight" state="frozen"/>
      <selection pane="topRight" activeCell="W1" sqref="W1"/>
      <selection pane="bottomLeft" activeCell="A13" sqref="A13"/>
      <selection pane="bottomRight" activeCell="Y2" sqref="Y2"/>
    </sheetView>
  </sheetViews>
  <sheetFormatPr baseColWidth="10" defaultColWidth="10.6640625" defaultRowHeight="13" x14ac:dyDescent="0.15"/>
  <cols>
    <col min="1" max="1" width="10.6640625" customWidth="1"/>
    <col min="2" max="2" width="85.83203125" customWidth="1"/>
  </cols>
  <sheetData>
    <row r="1" spans="1:27" x14ac:dyDescent="0.15">
      <c r="A1" s="1" t="s">
        <v>107</v>
      </c>
    </row>
    <row r="3" spans="1:27"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58.962612</v>
      </c>
      <c r="D4" s="4">
        <v>59.410633000000004</v>
      </c>
      <c r="E4" s="4">
        <v>61.07246</v>
      </c>
      <c r="F4" s="4">
        <v>60.932218999999996</v>
      </c>
      <c r="G4" s="4">
        <v>61.901368999999995</v>
      </c>
      <c r="H4" s="4">
        <v>61.779083</v>
      </c>
      <c r="I4" s="4">
        <v>61.601610000000001</v>
      </c>
      <c r="J4" s="4">
        <v>61.924684999999997</v>
      </c>
      <c r="K4" s="4">
        <v>59.630110000000002</v>
      </c>
      <c r="L4" s="4">
        <v>61.769371</v>
      </c>
      <c r="M4" s="4">
        <v>60.942493999999996</v>
      </c>
      <c r="N4" s="4">
        <v>60.624978999999996</v>
      </c>
      <c r="O4" s="4">
        <v>62.514097</v>
      </c>
      <c r="P4" s="4">
        <v>63.343561999999999</v>
      </c>
      <c r="Q4" s="4">
        <v>62.039957000000001</v>
      </c>
      <c r="R4" s="4">
        <v>62.459949999999999</v>
      </c>
      <c r="S4" s="4">
        <v>63.860323999999999</v>
      </c>
      <c r="T4" s="4">
        <v>62.889519999999997</v>
      </c>
      <c r="U4" s="4">
        <v>61.838887999999997</v>
      </c>
      <c r="V4" s="4">
        <v>63.324550000000002</v>
      </c>
      <c r="W4" s="4">
        <v>61.089303999999998</v>
      </c>
      <c r="X4" s="4">
        <v>61.260046000000003</v>
      </c>
      <c r="Y4" s="4">
        <v>62.081139</v>
      </c>
      <c r="Z4" s="4">
        <v>61.253044000000003</v>
      </c>
      <c r="AA4" s="4"/>
    </row>
    <row r="5" spans="1:27" s="3" customFormat="1" x14ac:dyDescent="0.15">
      <c r="A5" s="3" t="s">
        <v>3</v>
      </c>
      <c r="B5" s="3" t="s">
        <v>4</v>
      </c>
      <c r="C5" s="4">
        <v>631.67362600000001</v>
      </c>
      <c r="D5" s="4">
        <v>635.78968500000008</v>
      </c>
      <c r="E5" s="4">
        <v>658.48646099999996</v>
      </c>
      <c r="F5" s="4">
        <v>695.53303000000005</v>
      </c>
      <c r="G5" s="4">
        <v>733.29244900000003</v>
      </c>
      <c r="H5" s="4">
        <v>783.73151599999994</v>
      </c>
      <c r="I5" s="4">
        <v>796.67360400000007</v>
      </c>
      <c r="J5" s="4">
        <v>792.16901500000006</v>
      </c>
      <c r="K5" s="4">
        <v>785.27903900000001</v>
      </c>
      <c r="L5" s="4">
        <v>802.45818599999996</v>
      </c>
      <c r="M5" s="4">
        <v>826.593254</v>
      </c>
      <c r="N5" s="4">
        <v>842.96429499999999</v>
      </c>
      <c r="O5" s="4">
        <v>873.84378099999992</v>
      </c>
      <c r="P5" s="4">
        <v>866.00561899999991</v>
      </c>
      <c r="Q5" s="4">
        <v>792.88980000000004</v>
      </c>
      <c r="R5" s="4">
        <v>818.87823600000002</v>
      </c>
      <c r="S5" s="4">
        <v>828.53369700000007</v>
      </c>
      <c r="T5" s="4">
        <v>810.35405700000001</v>
      </c>
      <c r="U5" s="4">
        <v>796.59489199999996</v>
      </c>
      <c r="V5" s="4">
        <v>800.62145999999996</v>
      </c>
      <c r="W5" s="4">
        <v>809.60178099999996</v>
      </c>
      <c r="X5" s="4">
        <v>827.37959000000001</v>
      </c>
      <c r="Y5" s="4">
        <v>851.37525800000003</v>
      </c>
      <c r="Z5" s="4">
        <v>861.37108000000001</v>
      </c>
      <c r="AA5" s="4"/>
    </row>
    <row r="6" spans="1:27" s="3" customFormat="1" x14ac:dyDescent="0.15">
      <c r="A6" s="3" t="s">
        <v>5</v>
      </c>
      <c r="B6" s="3" t="s">
        <v>6</v>
      </c>
      <c r="C6" s="4">
        <v>122.97932899999999</v>
      </c>
      <c r="D6" s="4">
        <v>127.427516</v>
      </c>
      <c r="E6" s="4">
        <v>129.56840399999999</v>
      </c>
      <c r="F6" s="4">
        <v>133.549136</v>
      </c>
      <c r="G6" s="4">
        <v>136.75327100000001</v>
      </c>
      <c r="H6" s="4">
        <v>146.52764199999999</v>
      </c>
      <c r="I6" s="4">
        <v>148.68193299999999</v>
      </c>
      <c r="J6" s="4">
        <v>152.58120199999999</v>
      </c>
      <c r="K6" s="4">
        <v>156.806366</v>
      </c>
      <c r="L6" s="4">
        <v>158.69865200000001</v>
      </c>
      <c r="M6" s="4">
        <v>167.59651500000001</v>
      </c>
      <c r="N6" s="4">
        <v>170.10991000000001</v>
      </c>
      <c r="O6" s="4">
        <v>186.58294699999999</v>
      </c>
      <c r="P6" s="4">
        <v>187.23630900000001</v>
      </c>
      <c r="Q6" s="4">
        <v>177.59795399999999</v>
      </c>
      <c r="R6" s="4">
        <v>182.23441500000001</v>
      </c>
      <c r="S6" s="4">
        <v>175.003264</v>
      </c>
      <c r="T6" s="4">
        <v>172.13520800000001</v>
      </c>
      <c r="U6" s="4">
        <v>170.894329</v>
      </c>
      <c r="V6" s="4">
        <v>162.45119</v>
      </c>
      <c r="W6" s="4">
        <v>165.16456400000001</v>
      </c>
      <c r="X6" s="4">
        <v>166.62964300000002</v>
      </c>
      <c r="Y6" s="4">
        <v>168.520251</v>
      </c>
      <c r="Z6" s="4">
        <v>167.08243599999997</v>
      </c>
      <c r="AA6" s="4"/>
    </row>
    <row r="7" spans="1:27" s="3" customFormat="1" x14ac:dyDescent="0.15">
      <c r="A7" s="3" t="s">
        <v>7</v>
      </c>
      <c r="B7" s="3" t="s">
        <v>8</v>
      </c>
      <c r="C7" s="4">
        <v>65.257842999999994</v>
      </c>
      <c r="D7" s="4">
        <v>67.125835999999993</v>
      </c>
      <c r="E7" s="4">
        <v>68.507666</v>
      </c>
      <c r="F7" s="4">
        <v>70.344180999999992</v>
      </c>
      <c r="G7" s="4">
        <v>68.208884999999995</v>
      </c>
      <c r="H7" s="4">
        <v>70.017801000000006</v>
      </c>
      <c r="I7" s="4">
        <v>69.284430999999998</v>
      </c>
      <c r="J7" s="4">
        <v>67.25901300000001</v>
      </c>
      <c r="K7" s="4">
        <v>68.968418999999997</v>
      </c>
      <c r="L7" s="4">
        <v>71.980020999999994</v>
      </c>
      <c r="M7" s="4">
        <v>72.587681000000003</v>
      </c>
      <c r="N7" s="4">
        <v>72.117816000000005</v>
      </c>
      <c r="O7" s="4">
        <v>70.003405999999998</v>
      </c>
      <c r="P7" s="4">
        <v>73.26821000000001</v>
      </c>
      <c r="Q7" s="4">
        <v>63.926864999999999</v>
      </c>
      <c r="R7" s="4">
        <v>62.581544999999998</v>
      </c>
      <c r="S7" s="4">
        <v>60.748118000000005</v>
      </c>
      <c r="T7" s="4">
        <v>57.252968000000003</v>
      </c>
      <c r="U7" s="4">
        <v>55.971111000000001</v>
      </c>
      <c r="V7" s="4">
        <v>52.02252</v>
      </c>
      <c r="W7" s="4">
        <v>52.915888000000002</v>
      </c>
      <c r="X7" s="4">
        <v>52.527144</v>
      </c>
      <c r="Y7" s="4">
        <v>54.715283000000007</v>
      </c>
      <c r="Z7" s="4">
        <v>52.666120999999997</v>
      </c>
      <c r="AA7" s="4"/>
    </row>
    <row r="8" spans="1:27" s="3" customFormat="1" x14ac:dyDescent="0.15">
      <c r="A8" s="3" t="s">
        <v>9</v>
      </c>
      <c r="B8" s="3" t="s">
        <v>10</v>
      </c>
      <c r="C8" s="4">
        <v>39.805267999999998</v>
      </c>
      <c r="D8" s="4">
        <v>41.504669</v>
      </c>
      <c r="E8" s="4">
        <v>42.34704</v>
      </c>
      <c r="F8" s="4">
        <v>43.431292999999997</v>
      </c>
      <c r="G8" s="4">
        <v>44.790785000000007</v>
      </c>
      <c r="H8" s="4">
        <v>47.808475000000001</v>
      </c>
      <c r="I8" s="4">
        <v>49.632084999999996</v>
      </c>
      <c r="J8" s="4">
        <v>51.5503</v>
      </c>
      <c r="K8" s="4">
        <v>53.186355999999996</v>
      </c>
      <c r="L8" s="4">
        <v>54.053443000000001</v>
      </c>
      <c r="M8" s="4">
        <v>60.588500999999994</v>
      </c>
      <c r="N8" s="4">
        <v>62.753071000000006</v>
      </c>
      <c r="O8" s="4">
        <v>79.805240000000012</v>
      </c>
      <c r="P8" s="4">
        <v>78.160019000000005</v>
      </c>
      <c r="Q8" s="4">
        <v>78.919819000000004</v>
      </c>
      <c r="R8" s="4">
        <v>83.478383000000008</v>
      </c>
      <c r="S8" s="4">
        <v>78.204316000000006</v>
      </c>
      <c r="T8" s="4">
        <v>78.704924000000005</v>
      </c>
      <c r="U8" s="4">
        <v>79.336668000000003</v>
      </c>
      <c r="V8" s="4">
        <v>75.365300000000005</v>
      </c>
      <c r="W8" s="4">
        <v>76.545041999999995</v>
      </c>
      <c r="X8" s="4">
        <v>78.936232999999987</v>
      </c>
      <c r="Y8" s="4">
        <v>79.249895000000009</v>
      </c>
      <c r="Z8" s="4">
        <v>78.647458</v>
      </c>
      <c r="AA8" s="4"/>
    </row>
    <row r="9" spans="1:27" s="3" customFormat="1" x14ac:dyDescent="0.15">
      <c r="A9" s="3" t="s">
        <v>11</v>
      </c>
      <c r="B9" s="3" t="s">
        <v>12</v>
      </c>
      <c r="C9" s="4">
        <v>23.817784</v>
      </c>
      <c r="D9" s="4">
        <v>24.632275</v>
      </c>
      <c r="E9" s="4">
        <v>24.792175</v>
      </c>
      <c r="F9" s="4">
        <v>25.889004</v>
      </c>
      <c r="G9" s="4">
        <v>27.703534999999999</v>
      </c>
      <c r="H9" s="4">
        <v>31.202484000000002</v>
      </c>
      <c r="I9" s="4">
        <v>31.842544999999998</v>
      </c>
      <c r="J9" s="4">
        <v>34.614862000000002</v>
      </c>
      <c r="K9" s="4">
        <v>35.484533000000006</v>
      </c>
      <c r="L9" s="4">
        <v>34.420622000000002</v>
      </c>
      <c r="M9" s="4">
        <v>35.504899999999999</v>
      </c>
      <c r="N9" s="4">
        <v>36.064347999999995</v>
      </c>
      <c r="O9" s="4">
        <v>36.656278</v>
      </c>
      <c r="P9" s="4">
        <v>36.057454</v>
      </c>
      <c r="Q9" s="4">
        <v>35.113219000000001</v>
      </c>
      <c r="R9" s="4">
        <v>35.795368000000003</v>
      </c>
      <c r="S9" s="4">
        <v>35.675535000000004</v>
      </c>
      <c r="T9" s="4">
        <v>35.959493000000002</v>
      </c>
      <c r="U9" s="4">
        <v>35.464241999999999</v>
      </c>
      <c r="V9" s="4">
        <v>35.063370000000006</v>
      </c>
      <c r="W9" s="4">
        <v>35.703635000000006</v>
      </c>
      <c r="X9" s="4">
        <v>35.017339</v>
      </c>
      <c r="Y9" s="4">
        <v>34.952846000000001</v>
      </c>
      <c r="Z9" s="4">
        <v>35.742488999999999</v>
      </c>
      <c r="AA9" s="4"/>
    </row>
    <row r="10" spans="1:27" s="3" customFormat="1" x14ac:dyDescent="0.15">
      <c r="A10" s="3" t="s">
        <v>13</v>
      </c>
      <c r="B10" s="3" t="s">
        <v>14</v>
      </c>
      <c r="C10" s="4">
        <v>93.692941000000005</v>
      </c>
      <c r="D10" s="4">
        <v>94.303964999999991</v>
      </c>
      <c r="E10" s="4">
        <v>94.009602999999998</v>
      </c>
      <c r="F10" s="4">
        <v>96.823392000000013</v>
      </c>
      <c r="G10" s="4">
        <v>98.943280999999999</v>
      </c>
      <c r="H10" s="4">
        <v>96.911312999999993</v>
      </c>
      <c r="I10" s="4">
        <v>96.460476999999997</v>
      </c>
      <c r="J10" s="4">
        <v>95.35427</v>
      </c>
      <c r="K10" s="4">
        <v>92.511796000000004</v>
      </c>
      <c r="L10" s="4">
        <v>93.613106000000002</v>
      </c>
      <c r="M10" s="4">
        <v>93.615304999999992</v>
      </c>
      <c r="N10" s="4">
        <v>95.137471999999988</v>
      </c>
      <c r="O10" s="4">
        <v>98.180714000000009</v>
      </c>
      <c r="P10" s="4">
        <v>97.203888000000006</v>
      </c>
      <c r="Q10" s="4">
        <v>95.155088000000006</v>
      </c>
      <c r="R10" s="4">
        <v>95.248113000000004</v>
      </c>
      <c r="S10" s="4">
        <v>94.779133000000002</v>
      </c>
      <c r="T10" s="4">
        <v>94.948223999999996</v>
      </c>
      <c r="U10" s="4">
        <v>92.698336999999995</v>
      </c>
      <c r="V10" s="4">
        <v>97.629600000000011</v>
      </c>
      <c r="W10" s="4">
        <v>95.772942</v>
      </c>
      <c r="X10" s="4">
        <v>94.792066999999989</v>
      </c>
      <c r="Y10" s="4">
        <v>95.414816000000002</v>
      </c>
      <c r="Z10" s="4">
        <v>96.146095000000003</v>
      </c>
      <c r="AA10" s="4"/>
    </row>
    <row r="11" spans="1:27" s="3" customFormat="1" x14ac:dyDescent="0.15">
      <c r="A11" s="3" t="s">
        <v>15</v>
      </c>
      <c r="B11" s="3" t="s">
        <v>16</v>
      </c>
      <c r="C11" s="4">
        <v>66.349158000000003</v>
      </c>
      <c r="D11" s="4">
        <v>70.449946999999995</v>
      </c>
      <c r="E11" s="4">
        <v>70.022739999999999</v>
      </c>
      <c r="F11" s="4">
        <v>70.525526999999997</v>
      </c>
      <c r="G11" s="4">
        <v>69.665600999999995</v>
      </c>
      <c r="H11" s="4">
        <v>71.351679999999988</v>
      </c>
      <c r="I11" s="4">
        <v>69.78738899999999</v>
      </c>
      <c r="J11" s="4">
        <v>68.167552000000001</v>
      </c>
      <c r="K11" s="4">
        <v>64.705497000000008</v>
      </c>
      <c r="L11" s="4">
        <v>67.168634000000011</v>
      </c>
      <c r="M11" s="4">
        <v>68.930103000000003</v>
      </c>
      <c r="N11" s="4">
        <v>67.698390000000003</v>
      </c>
      <c r="O11" s="4">
        <v>65.237178</v>
      </c>
      <c r="P11" s="4">
        <v>66.756033000000002</v>
      </c>
      <c r="Q11" s="4">
        <v>60.703830000000004</v>
      </c>
      <c r="R11" s="4">
        <v>60.235339999999994</v>
      </c>
      <c r="S11" s="4">
        <v>62.399146999999999</v>
      </c>
      <c r="T11" s="4">
        <v>59.283813000000002</v>
      </c>
      <c r="U11" s="4">
        <v>56.984766999999998</v>
      </c>
      <c r="V11" s="4">
        <v>57.6325</v>
      </c>
      <c r="W11" s="4">
        <v>56.973781000000002</v>
      </c>
      <c r="X11" s="4">
        <v>58.211220999999995</v>
      </c>
      <c r="Y11" s="4">
        <v>59.297775999999999</v>
      </c>
      <c r="Z11" s="4">
        <v>58.694493000000001</v>
      </c>
      <c r="AA11" s="4"/>
    </row>
    <row r="12" spans="1:27" s="3" customFormat="1" x14ac:dyDescent="0.15">
      <c r="A12" s="3" t="s">
        <v>17</v>
      </c>
      <c r="B12" s="3" t="s">
        <v>18</v>
      </c>
      <c r="C12" s="4">
        <v>62.085603999999996</v>
      </c>
      <c r="D12" s="4">
        <v>62.006011000000001</v>
      </c>
      <c r="E12" s="4">
        <v>64.462690000000009</v>
      </c>
      <c r="F12" s="4">
        <v>70.990538000000001</v>
      </c>
      <c r="G12" s="4">
        <v>77.47453999999999</v>
      </c>
      <c r="H12" s="4">
        <v>89.749945000000011</v>
      </c>
      <c r="I12" s="4">
        <v>92.008597999999992</v>
      </c>
      <c r="J12" s="4">
        <v>90.140201000000005</v>
      </c>
      <c r="K12" s="4">
        <v>89.913488999999998</v>
      </c>
      <c r="L12" s="4">
        <v>91.114395000000002</v>
      </c>
      <c r="M12" s="4">
        <v>94.699164999999994</v>
      </c>
      <c r="N12" s="4">
        <v>95.177759000000009</v>
      </c>
      <c r="O12" s="4">
        <v>97.744948999999991</v>
      </c>
      <c r="P12" s="4">
        <v>97.880229</v>
      </c>
      <c r="Q12" s="4">
        <v>88.258873999999992</v>
      </c>
      <c r="R12" s="4">
        <v>93.450467999999987</v>
      </c>
      <c r="S12" s="4">
        <v>97.512319000000005</v>
      </c>
      <c r="T12" s="4">
        <v>94.166255000000007</v>
      </c>
      <c r="U12" s="4">
        <v>93.087992999999997</v>
      </c>
      <c r="V12" s="4">
        <v>94.471159999999998</v>
      </c>
      <c r="W12" s="4">
        <v>98.046081000000001</v>
      </c>
      <c r="X12" s="4">
        <v>102.485657</v>
      </c>
      <c r="Y12" s="4">
        <v>107.861182</v>
      </c>
      <c r="Z12" s="4">
        <v>112.127022</v>
      </c>
      <c r="AA12" s="4"/>
    </row>
    <row r="13" spans="1:27" s="3" customFormat="1" x14ac:dyDescent="0.15">
      <c r="A13" s="3" t="s">
        <v>19</v>
      </c>
      <c r="B13" s="3" t="s">
        <v>20</v>
      </c>
      <c r="C13" s="4">
        <v>18.318608000000001</v>
      </c>
      <c r="D13" s="4">
        <v>17.899391000000001</v>
      </c>
      <c r="E13" s="4">
        <v>18.525392</v>
      </c>
      <c r="F13" s="4">
        <v>20.046127000000002</v>
      </c>
      <c r="G13" s="4">
        <v>21.717528999999999</v>
      </c>
      <c r="H13" s="4">
        <v>27.361588000000001</v>
      </c>
      <c r="I13" s="4">
        <v>27.355487</v>
      </c>
      <c r="J13" s="4">
        <v>27.805958999999998</v>
      </c>
      <c r="K13" s="4">
        <v>27.467822000000002</v>
      </c>
      <c r="L13" s="4">
        <v>26.455175000000001</v>
      </c>
      <c r="M13" s="4">
        <v>26.917427</v>
      </c>
      <c r="N13" s="4">
        <v>27.167524</v>
      </c>
      <c r="O13" s="4">
        <v>26.073623999999999</v>
      </c>
      <c r="P13" s="4">
        <v>26.600736000000001</v>
      </c>
      <c r="Q13" s="4">
        <v>24.274614</v>
      </c>
      <c r="R13" s="4">
        <v>28.683969000000001</v>
      </c>
      <c r="S13" s="4">
        <v>28.643885999999998</v>
      </c>
      <c r="T13" s="4">
        <v>27.171064999999999</v>
      </c>
      <c r="U13" s="4">
        <v>27.330589</v>
      </c>
      <c r="V13" s="4">
        <v>28.988959999999999</v>
      </c>
      <c r="W13" s="4">
        <v>31.482907000000001</v>
      </c>
      <c r="X13" s="4">
        <v>33.257563000000005</v>
      </c>
      <c r="Y13" s="4">
        <v>36.064642999999997</v>
      </c>
      <c r="Z13" s="4">
        <v>37.516776</v>
      </c>
      <c r="AA13" s="4"/>
    </row>
    <row r="14" spans="1:27" s="3" customFormat="1" x14ac:dyDescent="0.15">
      <c r="A14" s="3" t="s">
        <v>21</v>
      </c>
      <c r="B14" s="3" t="s">
        <v>22</v>
      </c>
      <c r="C14" s="4">
        <v>14.236574000000001</v>
      </c>
      <c r="D14" s="4">
        <v>15.030775999999999</v>
      </c>
      <c r="E14" s="4">
        <v>16.418934</v>
      </c>
      <c r="F14" s="4">
        <v>18.773568999999998</v>
      </c>
      <c r="G14" s="4">
        <v>21.758568999999998</v>
      </c>
      <c r="H14" s="4">
        <v>23.789021999999999</v>
      </c>
      <c r="I14" s="4">
        <v>22.444126000000001</v>
      </c>
      <c r="J14" s="4">
        <v>21.712094</v>
      </c>
      <c r="K14" s="4">
        <v>21.398149</v>
      </c>
      <c r="L14" s="4">
        <v>22.805806</v>
      </c>
      <c r="M14" s="4">
        <v>24.383980000000001</v>
      </c>
      <c r="N14" s="4">
        <v>24.290322</v>
      </c>
      <c r="O14" s="4">
        <v>24.548473999999999</v>
      </c>
      <c r="P14" s="4">
        <v>24.518858999999999</v>
      </c>
      <c r="Q14" s="4">
        <v>22.344687999999998</v>
      </c>
      <c r="R14" s="4">
        <v>23.687707</v>
      </c>
      <c r="S14" s="4">
        <v>25.170968999999999</v>
      </c>
      <c r="T14" s="4">
        <v>24.420286000000001</v>
      </c>
      <c r="U14" s="4">
        <v>24.183219000000001</v>
      </c>
      <c r="V14" s="4">
        <v>24.13711</v>
      </c>
      <c r="W14" s="4">
        <v>24.928525</v>
      </c>
      <c r="X14" s="4">
        <v>26.266254</v>
      </c>
      <c r="Y14" s="4">
        <v>27.448275000000002</v>
      </c>
      <c r="Z14" s="4">
        <v>28.157761999999998</v>
      </c>
      <c r="AA14" s="4"/>
    </row>
    <row r="15" spans="1:27" s="3" customFormat="1" x14ac:dyDescent="0.15">
      <c r="A15" s="3" t="s">
        <v>23</v>
      </c>
      <c r="B15" s="3" t="s">
        <v>24</v>
      </c>
      <c r="C15" s="4">
        <v>29.806853</v>
      </c>
      <c r="D15" s="4">
        <v>29.544024</v>
      </c>
      <c r="E15" s="4">
        <v>29.991527999999999</v>
      </c>
      <c r="F15" s="4">
        <v>32.947527999999998</v>
      </c>
      <c r="G15" s="4">
        <v>34.985681</v>
      </c>
      <c r="H15" s="4">
        <v>38.110406000000005</v>
      </c>
      <c r="I15" s="4">
        <v>42.103214999999999</v>
      </c>
      <c r="J15" s="4">
        <v>39.859767999999995</v>
      </c>
      <c r="K15" s="4">
        <v>40.427684999999997</v>
      </c>
      <c r="L15" s="4">
        <v>41.883248000000002</v>
      </c>
      <c r="M15" s="4">
        <v>43.696246000000002</v>
      </c>
      <c r="N15" s="4">
        <v>43.964256999999996</v>
      </c>
      <c r="O15" s="4">
        <v>47.962420000000002</v>
      </c>
      <c r="P15" s="4">
        <v>47.448557999999998</v>
      </c>
      <c r="Q15" s="4">
        <v>42.177838000000001</v>
      </c>
      <c r="R15" s="4">
        <v>40.886772000000001</v>
      </c>
      <c r="S15" s="4">
        <v>43.762631999999996</v>
      </c>
      <c r="T15" s="4">
        <v>42.707377999999999</v>
      </c>
      <c r="U15" s="4">
        <v>41.648599000000004</v>
      </c>
      <c r="V15" s="4">
        <v>41.345089999999999</v>
      </c>
      <c r="W15" s="4">
        <v>41.634647999999999</v>
      </c>
      <c r="X15" s="4">
        <v>42.973453999999997</v>
      </c>
      <c r="Y15" s="4">
        <v>44.379244</v>
      </c>
      <c r="Z15" s="4">
        <v>46.472448999999997</v>
      </c>
      <c r="AA15" s="4"/>
    </row>
    <row r="16" spans="1:27" s="3" customFormat="1" x14ac:dyDescent="0.15">
      <c r="A16" s="3" t="s">
        <v>25</v>
      </c>
      <c r="B16" s="3" t="s">
        <v>26</v>
      </c>
      <c r="C16" s="4">
        <v>16.397389999999998</v>
      </c>
      <c r="D16" s="4">
        <v>16.815921999999997</v>
      </c>
      <c r="E16" s="4">
        <v>20.880748000000001</v>
      </c>
      <c r="F16" s="4">
        <v>23.511900000000001</v>
      </c>
      <c r="G16" s="4">
        <v>29.512170999999999</v>
      </c>
      <c r="H16" s="4">
        <v>33.445476999999997</v>
      </c>
      <c r="I16" s="4">
        <v>35.007891999999998</v>
      </c>
      <c r="J16" s="4">
        <v>34.993745000000004</v>
      </c>
      <c r="K16" s="4">
        <v>32.694659999999999</v>
      </c>
      <c r="L16" s="4">
        <v>34.203870999999999</v>
      </c>
      <c r="M16" s="4">
        <v>38.668616999999998</v>
      </c>
      <c r="N16" s="4">
        <v>40.913007</v>
      </c>
      <c r="O16" s="4">
        <v>41.025252000000002</v>
      </c>
      <c r="P16" s="4">
        <v>41.379097000000002</v>
      </c>
      <c r="Q16" s="4">
        <v>36.082144</v>
      </c>
      <c r="R16" s="4">
        <v>38.840843999999997</v>
      </c>
      <c r="S16" s="4">
        <v>41.485010000000003</v>
      </c>
      <c r="T16" s="4">
        <v>41.663402000000005</v>
      </c>
      <c r="U16" s="4">
        <v>42.843837000000001</v>
      </c>
      <c r="V16" s="4">
        <v>47.404300000000006</v>
      </c>
      <c r="W16" s="4">
        <v>49.263038000000002</v>
      </c>
      <c r="X16" s="4">
        <v>53.238343</v>
      </c>
      <c r="Y16" s="4">
        <v>58.388120999999998</v>
      </c>
      <c r="Z16" s="4">
        <v>60.550927999999999</v>
      </c>
      <c r="AA16" s="4"/>
    </row>
    <row r="17" spans="1:27" s="3" customFormat="1" x14ac:dyDescent="0.15">
      <c r="A17" s="3" t="s">
        <v>27</v>
      </c>
      <c r="B17" s="3" t="s">
        <v>28</v>
      </c>
      <c r="C17" s="4">
        <v>287.92623100000003</v>
      </c>
      <c r="D17" s="4">
        <v>286.461142</v>
      </c>
      <c r="E17" s="4">
        <v>297.43138799999997</v>
      </c>
      <c r="F17" s="4">
        <v>313.896545</v>
      </c>
      <c r="G17" s="4">
        <v>327.772446</v>
      </c>
      <c r="H17" s="4">
        <v>346.782556</v>
      </c>
      <c r="I17" s="4">
        <v>353.81453299999998</v>
      </c>
      <c r="J17" s="4">
        <v>351.24769600000002</v>
      </c>
      <c r="K17" s="4">
        <v>349.58664099999999</v>
      </c>
      <c r="L17" s="4">
        <v>358.41727000000003</v>
      </c>
      <c r="M17" s="4">
        <v>363.84029499999997</v>
      </c>
      <c r="N17" s="4">
        <v>373.75375600000001</v>
      </c>
      <c r="O17" s="4">
        <v>385.50973900000002</v>
      </c>
      <c r="P17" s="4">
        <v>376.54202500000002</v>
      </c>
      <c r="Q17" s="4">
        <v>336.979512</v>
      </c>
      <c r="R17" s="4">
        <v>349.36787099999998</v>
      </c>
      <c r="S17" s="4">
        <v>356.794668</v>
      </c>
      <c r="T17" s="4">
        <v>347.80528800000002</v>
      </c>
      <c r="U17" s="4">
        <v>339.876262</v>
      </c>
      <c r="V17" s="4">
        <v>341.03271000000001</v>
      </c>
      <c r="W17" s="4">
        <v>344.38137599999999</v>
      </c>
      <c r="X17" s="4">
        <v>351.63352600000002</v>
      </c>
      <c r="Y17" s="4">
        <v>360.683224</v>
      </c>
      <c r="Z17" s="4">
        <v>364.95875999999998</v>
      </c>
      <c r="AA17" s="4"/>
    </row>
    <row r="18" spans="1:27" s="3" customFormat="1" x14ac:dyDescent="0.15">
      <c r="A18" s="3" t="s">
        <v>29</v>
      </c>
      <c r="B18" s="3" t="s">
        <v>30</v>
      </c>
      <c r="C18" s="4">
        <v>24.871303999999999</v>
      </c>
      <c r="D18" s="4">
        <v>23.980281999999999</v>
      </c>
      <c r="E18" s="4">
        <v>24.119077000000001</v>
      </c>
      <c r="F18" s="4">
        <v>25.413378999999999</v>
      </c>
      <c r="G18" s="4">
        <v>25.998476999999998</v>
      </c>
      <c r="H18" s="4">
        <v>25.403677999999999</v>
      </c>
      <c r="I18" s="4">
        <v>26.473461999999998</v>
      </c>
      <c r="J18" s="4">
        <v>25.505829000000002</v>
      </c>
      <c r="K18" s="4">
        <v>23.939434000000002</v>
      </c>
      <c r="L18" s="4">
        <v>22.840807000000002</v>
      </c>
      <c r="M18" s="4">
        <v>22.627585</v>
      </c>
      <c r="N18" s="4">
        <v>21.282724999999999</v>
      </c>
      <c r="O18" s="4">
        <v>21.863675000000001</v>
      </c>
      <c r="P18" s="4">
        <v>21.341802000000001</v>
      </c>
      <c r="Q18" s="4">
        <v>18.131641999999999</v>
      </c>
      <c r="R18" s="4">
        <v>20.936401999999998</v>
      </c>
      <c r="S18" s="4">
        <v>20.443296999999998</v>
      </c>
      <c r="T18" s="4">
        <v>19.277702000000001</v>
      </c>
      <c r="U18" s="4">
        <v>19.514727000000001</v>
      </c>
      <c r="V18" s="4">
        <v>20.370619999999999</v>
      </c>
      <c r="W18" s="4">
        <v>20.605162</v>
      </c>
      <c r="X18" s="4">
        <v>20.645007</v>
      </c>
      <c r="Y18" s="4">
        <v>21.096043000000002</v>
      </c>
      <c r="Z18" s="4">
        <v>21.519685000000003</v>
      </c>
      <c r="AA18" s="4"/>
    </row>
    <row r="19" spans="1:27" s="3" customFormat="1" x14ac:dyDescent="0.15">
      <c r="A19" s="3" t="s">
        <v>31</v>
      </c>
      <c r="B19" s="3" t="s">
        <v>32</v>
      </c>
      <c r="C19" s="4">
        <v>44.164946999999998</v>
      </c>
      <c r="D19" s="4">
        <v>44.035688999999998</v>
      </c>
      <c r="E19" s="4">
        <v>45.564576000000002</v>
      </c>
      <c r="F19" s="4">
        <v>47.116811999999996</v>
      </c>
      <c r="G19" s="4">
        <v>48.504006999999994</v>
      </c>
      <c r="H19" s="4">
        <v>50.511872000000004</v>
      </c>
      <c r="I19" s="4">
        <v>49.864673000000003</v>
      </c>
      <c r="J19" s="4">
        <v>49.771568000000002</v>
      </c>
      <c r="K19" s="4">
        <v>49.113714999999999</v>
      </c>
      <c r="L19" s="4">
        <v>50.701944000000005</v>
      </c>
      <c r="M19" s="4">
        <v>50.789932999999998</v>
      </c>
      <c r="N19" s="4">
        <v>51.190114999999999</v>
      </c>
      <c r="O19" s="4">
        <v>52.574870000000004</v>
      </c>
      <c r="P19" s="4">
        <v>52.373338000000004</v>
      </c>
      <c r="Q19" s="4">
        <v>48.647332999999996</v>
      </c>
      <c r="R19" s="4">
        <v>48.962906000000004</v>
      </c>
      <c r="S19" s="4">
        <v>48.436527999999996</v>
      </c>
      <c r="T19" s="4">
        <v>46.129598000000001</v>
      </c>
      <c r="U19" s="4">
        <v>44.981780000000001</v>
      </c>
      <c r="V19" s="4">
        <v>44.791510000000002</v>
      </c>
      <c r="W19" s="4">
        <v>44.008173999999997</v>
      </c>
      <c r="X19" s="4">
        <v>44.709865000000001</v>
      </c>
      <c r="Y19" s="4">
        <v>45.836586000000004</v>
      </c>
      <c r="Z19" s="4">
        <v>46.139275999999995</v>
      </c>
      <c r="AA19" s="4"/>
    </row>
    <row r="20" spans="1:27" s="3" customFormat="1" x14ac:dyDescent="0.15">
      <c r="A20" s="3" t="s">
        <v>33</v>
      </c>
      <c r="B20" s="3" t="s">
        <v>34</v>
      </c>
      <c r="C20" s="4">
        <v>59.066493000000001</v>
      </c>
      <c r="D20" s="4">
        <v>59.222377000000002</v>
      </c>
      <c r="E20" s="4">
        <v>61.351930000000003</v>
      </c>
      <c r="F20" s="4">
        <v>64.431527000000003</v>
      </c>
      <c r="G20" s="4">
        <v>67.815674999999999</v>
      </c>
      <c r="H20" s="4">
        <v>71.71221899999999</v>
      </c>
      <c r="I20" s="4">
        <v>70.994522000000003</v>
      </c>
      <c r="J20" s="4">
        <v>69.627139</v>
      </c>
      <c r="K20" s="4">
        <v>67.967079999999996</v>
      </c>
      <c r="L20" s="4">
        <v>67.679158999999999</v>
      </c>
      <c r="M20" s="4">
        <v>67.931463000000008</v>
      </c>
      <c r="N20" s="4">
        <v>69.334720000000004</v>
      </c>
      <c r="O20" s="4">
        <v>71.665995999999993</v>
      </c>
      <c r="P20" s="4">
        <v>70.951259999999991</v>
      </c>
      <c r="Q20" s="4">
        <v>62.220391999999997</v>
      </c>
      <c r="R20" s="4">
        <v>67.651357000000004</v>
      </c>
      <c r="S20" s="4">
        <v>69.425131999999991</v>
      </c>
      <c r="T20" s="4">
        <v>67.477751999999995</v>
      </c>
      <c r="U20" s="4">
        <v>65.583439999999996</v>
      </c>
      <c r="V20" s="4">
        <v>65.488280000000003</v>
      </c>
      <c r="W20" s="4">
        <v>66.539923999999999</v>
      </c>
      <c r="X20" s="4">
        <v>67.977779999999996</v>
      </c>
      <c r="Y20" s="4">
        <v>69.065832</v>
      </c>
      <c r="Z20" s="4">
        <v>68.185025999999993</v>
      </c>
      <c r="AA20" s="4"/>
    </row>
    <row r="21" spans="1:27" s="3" customFormat="1" x14ac:dyDescent="0.15">
      <c r="A21" s="3" t="s">
        <v>35</v>
      </c>
      <c r="B21" s="3" t="s">
        <v>36</v>
      </c>
      <c r="C21" s="4">
        <v>4.8571149999999994</v>
      </c>
      <c r="D21" s="4">
        <v>4.7728169999999999</v>
      </c>
      <c r="E21" s="4">
        <v>4.786619</v>
      </c>
      <c r="F21" s="4">
        <v>5.1135969999999995</v>
      </c>
      <c r="G21" s="4">
        <v>5.5069280000000003</v>
      </c>
      <c r="H21" s="4">
        <v>6.7024600000000003</v>
      </c>
      <c r="I21" s="4">
        <v>7.1372010000000001</v>
      </c>
      <c r="J21" s="4">
        <v>7.9619229999999996</v>
      </c>
      <c r="K21" s="4">
        <v>9.2296720000000008</v>
      </c>
      <c r="L21" s="4">
        <v>9.526959999999999</v>
      </c>
      <c r="M21" s="4">
        <v>9.8201250000000009</v>
      </c>
      <c r="N21" s="4">
        <v>10.886381999999999</v>
      </c>
      <c r="O21" s="4">
        <v>10.832037</v>
      </c>
      <c r="P21" s="4">
        <v>11.439012</v>
      </c>
      <c r="Q21" s="4">
        <v>12.265156999999999</v>
      </c>
      <c r="R21" s="4">
        <v>12.050576999999999</v>
      </c>
      <c r="S21" s="4">
        <v>12.063782</v>
      </c>
      <c r="T21" s="4">
        <v>12.435208000000001</v>
      </c>
      <c r="U21" s="4">
        <v>11.679302</v>
      </c>
      <c r="V21" s="4">
        <v>12.15588</v>
      </c>
      <c r="W21" s="4">
        <v>12.972959000000001</v>
      </c>
      <c r="X21" s="4">
        <v>13.480984000000001</v>
      </c>
      <c r="Y21" s="4">
        <v>14.103653</v>
      </c>
      <c r="Z21" s="4">
        <v>15.013858000000001</v>
      </c>
      <c r="AA21" s="4"/>
    </row>
    <row r="22" spans="1:27" s="3" customFormat="1" x14ac:dyDescent="0.15">
      <c r="A22" s="3" t="s">
        <v>37</v>
      </c>
      <c r="B22" s="3" t="s">
        <v>38</v>
      </c>
      <c r="C22" s="4">
        <v>53.492812000000001</v>
      </c>
      <c r="D22" s="4">
        <v>52.903264</v>
      </c>
      <c r="E22" s="4">
        <v>54.426612999999996</v>
      </c>
      <c r="F22" s="4">
        <v>57.102221</v>
      </c>
      <c r="G22" s="4">
        <v>60.248033999999997</v>
      </c>
      <c r="H22" s="4">
        <v>64.167400999999998</v>
      </c>
      <c r="I22" s="4">
        <v>66.943004999999999</v>
      </c>
      <c r="J22" s="4">
        <v>66.817134999999993</v>
      </c>
      <c r="K22" s="4">
        <v>67.780419999999992</v>
      </c>
      <c r="L22" s="4">
        <v>71.763345000000001</v>
      </c>
      <c r="M22" s="4">
        <v>73.840038000000007</v>
      </c>
      <c r="N22" s="4">
        <v>75.92358999999999</v>
      </c>
      <c r="O22" s="4">
        <v>78.396214999999998</v>
      </c>
      <c r="P22" s="4">
        <v>75.907751999999988</v>
      </c>
      <c r="Q22" s="4">
        <v>67.50076399999999</v>
      </c>
      <c r="R22" s="4">
        <v>68.262987999999993</v>
      </c>
      <c r="S22" s="4">
        <v>72.633886000000004</v>
      </c>
      <c r="T22" s="4">
        <v>71.607907000000012</v>
      </c>
      <c r="U22" s="4">
        <v>68.630415999999997</v>
      </c>
      <c r="V22" s="4">
        <v>66.971649999999997</v>
      </c>
      <c r="W22" s="4">
        <v>67.706752999999992</v>
      </c>
      <c r="X22" s="4">
        <v>68.691346999999993</v>
      </c>
      <c r="Y22" s="4">
        <v>71.85727</v>
      </c>
      <c r="Z22" s="4">
        <v>72.795946999999998</v>
      </c>
      <c r="AA22" s="4"/>
    </row>
    <row r="23" spans="1:27" s="3" customFormat="1" x14ac:dyDescent="0.15">
      <c r="A23" s="3" t="s">
        <v>39</v>
      </c>
      <c r="B23" s="3" t="s">
        <v>40</v>
      </c>
      <c r="C23" s="4">
        <v>81.339930999999993</v>
      </c>
      <c r="D23" s="4">
        <v>81.290888999999993</v>
      </c>
      <c r="E23" s="4">
        <v>85.705087000000006</v>
      </c>
      <c r="F23" s="4">
        <v>92.305802</v>
      </c>
      <c r="G23" s="4">
        <v>95.047128999999998</v>
      </c>
      <c r="H23" s="4">
        <v>99.810620999999998</v>
      </c>
      <c r="I23" s="4">
        <v>101.26915700000001</v>
      </c>
      <c r="J23" s="4">
        <v>99.514488</v>
      </c>
      <c r="K23" s="4">
        <v>98.874611999999999</v>
      </c>
      <c r="L23" s="4">
        <v>101.876</v>
      </c>
      <c r="M23" s="4">
        <v>103.33597900000001</v>
      </c>
      <c r="N23" s="4">
        <v>107.101822</v>
      </c>
      <c r="O23" s="4">
        <v>110.8552</v>
      </c>
      <c r="P23" s="4">
        <v>104.37913999999999</v>
      </c>
      <c r="Q23" s="4">
        <v>89.939501000000007</v>
      </c>
      <c r="R23" s="4">
        <v>94.490705000000005</v>
      </c>
      <c r="S23" s="4">
        <v>94.695831999999996</v>
      </c>
      <c r="T23" s="4">
        <v>91.975899999999996</v>
      </c>
      <c r="U23" s="4">
        <v>90.664634000000007</v>
      </c>
      <c r="V23" s="4">
        <v>91.326859999999996</v>
      </c>
      <c r="W23" s="4">
        <v>91.001628999999994</v>
      </c>
      <c r="X23" s="4">
        <v>93.552718999999996</v>
      </c>
      <c r="Y23" s="4">
        <v>95.246365999999995</v>
      </c>
      <c r="Z23" s="4">
        <v>97.340471000000008</v>
      </c>
      <c r="AA23" s="4"/>
    </row>
    <row r="24" spans="1:27" s="3" customFormat="1" x14ac:dyDescent="0.15">
      <c r="A24" s="3" t="s">
        <v>41</v>
      </c>
      <c r="B24" s="3" t="s">
        <v>42</v>
      </c>
      <c r="C24" s="4">
        <v>22.735317999999999</v>
      </c>
      <c r="D24" s="4">
        <v>22.893156999999999</v>
      </c>
      <c r="E24" s="4">
        <v>24.375384999999998</v>
      </c>
      <c r="F24" s="4">
        <v>25.667278</v>
      </c>
      <c r="G24" s="4">
        <v>27.70899</v>
      </c>
      <c r="H24" s="4">
        <v>30.770861</v>
      </c>
      <c r="I24" s="4">
        <v>32.947961000000006</v>
      </c>
      <c r="J24" s="4">
        <v>33.170874000000005</v>
      </c>
      <c r="K24" s="4">
        <v>32.970176000000002</v>
      </c>
      <c r="L24" s="4">
        <v>33.999392</v>
      </c>
      <c r="M24" s="4">
        <v>35.289517999999994</v>
      </c>
      <c r="N24" s="4">
        <v>37.563718999999999</v>
      </c>
      <c r="O24" s="4">
        <v>38.900491000000002</v>
      </c>
      <c r="P24" s="4">
        <v>39.750048999999997</v>
      </c>
      <c r="Q24" s="4">
        <v>37.815463000000001</v>
      </c>
      <c r="R24" s="4">
        <v>37.053088000000002</v>
      </c>
      <c r="S24" s="4">
        <v>39.035848999999999</v>
      </c>
      <c r="T24" s="4">
        <v>38.888993999999997</v>
      </c>
      <c r="U24" s="4">
        <v>38.792129000000003</v>
      </c>
      <c r="V24" s="4">
        <v>39.927910000000004</v>
      </c>
      <c r="W24" s="4">
        <v>41.546773999999999</v>
      </c>
      <c r="X24" s="4">
        <v>42.590678999999994</v>
      </c>
      <c r="Y24" s="4">
        <v>43.447072999999996</v>
      </c>
      <c r="Z24" s="4">
        <v>43.891307999999995</v>
      </c>
      <c r="AA24" s="4"/>
    </row>
    <row r="25" spans="1:27" s="3" customFormat="1" x14ac:dyDescent="0.15">
      <c r="A25" s="3" t="s">
        <v>43</v>
      </c>
      <c r="B25" s="3" t="s">
        <v>44</v>
      </c>
      <c r="C25" s="4">
        <v>51.824244</v>
      </c>
      <c r="D25" s="4">
        <v>49.356963</v>
      </c>
      <c r="E25" s="4">
        <v>49.023027999999996</v>
      </c>
      <c r="F25" s="4">
        <v>49.245657000000001</v>
      </c>
      <c r="G25" s="4">
        <v>51.422350999999999</v>
      </c>
      <c r="H25" s="4">
        <v>55.530934000000002</v>
      </c>
      <c r="I25" s="4">
        <v>59.079764000000004</v>
      </c>
      <c r="J25" s="4">
        <v>60.492499000000002</v>
      </c>
      <c r="K25" s="4">
        <v>60.083434999999994</v>
      </c>
      <c r="L25" s="4">
        <v>60.593749000000003</v>
      </c>
      <c r="M25" s="4">
        <v>63.348585</v>
      </c>
      <c r="N25" s="4">
        <v>66.774204999999995</v>
      </c>
      <c r="O25" s="4">
        <v>69.872500000000002</v>
      </c>
      <c r="P25" s="4">
        <v>69.622309999999999</v>
      </c>
      <c r="Q25" s="4">
        <v>66.098602999999997</v>
      </c>
      <c r="R25" s="4">
        <v>65.539532000000008</v>
      </c>
      <c r="S25" s="4">
        <v>67.72788899999999</v>
      </c>
      <c r="T25" s="4">
        <v>66.804532000000009</v>
      </c>
      <c r="U25" s="4">
        <v>69.530758000000006</v>
      </c>
      <c r="V25" s="4">
        <v>68.640090000000001</v>
      </c>
      <c r="W25" s="4">
        <v>70.410638000000006</v>
      </c>
      <c r="X25" s="4">
        <v>70.953623000000007</v>
      </c>
      <c r="Y25" s="4">
        <v>74.814975000000004</v>
      </c>
      <c r="Z25" s="4">
        <v>76.382145999999992</v>
      </c>
      <c r="AA25" s="4"/>
    </row>
    <row r="26" spans="1:27" s="3" customFormat="1" x14ac:dyDescent="0.15">
      <c r="A26" s="3" t="s">
        <v>45</v>
      </c>
      <c r="B26" s="3" t="s">
        <v>46</v>
      </c>
      <c r="C26" s="4">
        <v>517.80428999999992</v>
      </c>
      <c r="D26" s="4">
        <v>533.50111300000003</v>
      </c>
      <c r="E26" s="4">
        <v>559.230549</v>
      </c>
      <c r="F26" s="4">
        <v>590.73805900000002</v>
      </c>
      <c r="G26" s="4">
        <v>630.31271900000002</v>
      </c>
      <c r="H26" s="4">
        <v>688.38254599999993</v>
      </c>
      <c r="I26" s="4">
        <v>727.58218599999998</v>
      </c>
      <c r="J26" s="4">
        <v>739.61043400000005</v>
      </c>
      <c r="K26" s="4">
        <v>747.58646799999997</v>
      </c>
      <c r="L26" s="4">
        <v>776.69432499999994</v>
      </c>
      <c r="M26" s="4">
        <v>801.39997400000004</v>
      </c>
      <c r="N26" s="4">
        <v>846.70567200000005</v>
      </c>
      <c r="O26" s="4">
        <v>875.47877700000004</v>
      </c>
      <c r="P26" s="4">
        <v>876.00146800000005</v>
      </c>
      <c r="Q26" s="4">
        <v>818.44159100000002</v>
      </c>
      <c r="R26" s="4">
        <v>857.46781700000008</v>
      </c>
      <c r="S26" s="4">
        <v>876.02405299999998</v>
      </c>
      <c r="T26" s="4">
        <v>886.78945099999999</v>
      </c>
      <c r="U26" s="4">
        <v>896.70689399999992</v>
      </c>
      <c r="V26" s="4">
        <v>916.69160999999997</v>
      </c>
      <c r="W26" s="4">
        <v>946.82440500000007</v>
      </c>
      <c r="X26" s="4">
        <v>957.50711799999999</v>
      </c>
      <c r="Y26" s="4">
        <v>999.85156999999992</v>
      </c>
      <c r="Z26" s="4">
        <v>1034.7268469999999</v>
      </c>
      <c r="AA26" s="4"/>
    </row>
    <row r="27" spans="1:27" s="3" customFormat="1" x14ac:dyDescent="0.15">
      <c r="A27" s="3" t="s">
        <v>47</v>
      </c>
      <c r="B27" s="3" t="s">
        <v>48</v>
      </c>
      <c r="C27" s="4">
        <v>117.885248</v>
      </c>
      <c r="D27" s="4">
        <v>119.34147800000001</v>
      </c>
      <c r="E27" s="4">
        <v>131.071506</v>
      </c>
      <c r="F27" s="4">
        <v>137.927268</v>
      </c>
      <c r="G27" s="4">
        <v>144.07328200000001</v>
      </c>
      <c r="H27" s="4">
        <v>156.17162400000001</v>
      </c>
      <c r="I27" s="4">
        <v>165.00677900000002</v>
      </c>
      <c r="J27" s="4">
        <v>166.89741800000002</v>
      </c>
      <c r="K27" s="4">
        <v>168.512675</v>
      </c>
      <c r="L27" s="4">
        <v>176.36056400000001</v>
      </c>
      <c r="M27" s="4">
        <v>174.94147899999999</v>
      </c>
      <c r="N27" s="4">
        <v>178.903595</v>
      </c>
      <c r="O27" s="4">
        <v>181.848815</v>
      </c>
      <c r="P27" s="4">
        <v>176.07841500000001</v>
      </c>
      <c r="Q27" s="4">
        <v>154.56014300000001</v>
      </c>
      <c r="R27" s="4">
        <v>164.87912899999998</v>
      </c>
      <c r="S27" s="4">
        <v>165.88526800000002</v>
      </c>
      <c r="T27" s="4">
        <v>167.407658</v>
      </c>
      <c r="U27" s="4">
        <v>174.84468100000001</v>
      </c>
      <c r="V27" s="4">
        <v>177.97592</v>
      </c>
      <c r="W27" s="4">
        <v>182.49890100000002</v>
      </c>
      <c r="X27" s="4">
        <v>185.55233999999999</v>
      </c>
      <c r="Y27" s="4">
        <v>194.66961499999999</v>
      </c>
      <c r="Z27" s="4">
        <v>202.44294099999999</v>
      </c>
      <c r="AA27" s="4"/>
    </row>
    <row r="28" spans="1:27" s="3" customFormat="1" x14ac:dyDescent="0.15">
      <c r="A28" s="3" t="s">
        <v>49</v>
      </c>
      <c r="B28" s="3" t="s">
        <v>50</v>
      </c>
      <c r="C28" s="4">
        <v>22.026305000000001</v>
      </c>
      <c r="D28" s="4">
        <v>22.792811</v>
      </c>
      <c r="E28" s="4">
        <v>23.963935000000003</v>
      </c>
      <c r="F28" s="4">
        <v>25.118269000000002</v>
      </c>
      <c r="G28" s="4">
        <v>25.906980000000001</v>
      </c>
      <c r="H28" s="4">
        <v>29.769509999999997</v>
      </c>
      <c r="I28" s="4">
        <v>35.559044999999998</v>
      </c>
      <c r="J28" s="4">
        <v>37.237849000000004</v>
      </c>
      <c r="K28" s="4">
        <v>37.780618000000004</v>
      </c>
      <c r="L28" s="4">
        <v>40.545419000000003</v>
      </c>
      <c r="M28" s="4">
        <v>37.446196</v>
      </c>
      <c r="N28" s="4">
        <v>37.438428000000002</v>
      </c>
      <c r="O28" s="4">
        <v>37.368040000000001</v>
      </c>
      <c r="P28" s="4">
        <v>35.188023999999999</v>
      </c>
      <c r="Q28" s="4">
        <v>27.146758999999999</v>
      </c>
      <c r="R28" s="4">
        <v>26.673190999999999</v>
      </c>
      <c r="S28" s="4">
        <v>24.697216000000001</v>
      </c>
      <c r="T28" s="4">
        <v>26.897400000000001</v>
      </c>
      <c r="U28" s="4">
        <v>32.204937000000001</v>
      </c>
      <c r="V28" s="4">
        <v>34.766680000000001</v>
      </c>
      <c r="W28" s="4">
        <v>37.819096999999999</v>
      </c>
      <c r="X28" s="4">
        <v>39.689639999999997</v>
      </c>
      <c r="Y28" s="4">
        <v>41.405262999999998</v>
      </c>
      <c r="Z28" s="4">
        <v>46.234084000000003</v>
      </c>
      <c r="AA28" s="4"/>
    </row>
    <row r="29" spans="1:27" s="3" customFormat="1" x14ac:dyDescent="0.15">
      <c r="A29" s="3" t="s">
        <v>51</v>
      </c>
      <c r="B29" s="3" t="s">
        <v>52</v>
      </c>
      <c r="C29" s="4">
        <v>77.752410999999995</v>
      </c>
      <c r="D29" s="4">
        <v>77.767087000000004</v>
      </c>
      <c r="E29" s="4">
        <v>87.509128000000004</v>
      </c>
      <c r="F29" s="4">
        <v>91.755882</v>
      </c>
      <c r="G29" s="4">
        <v>96.599118000000004</v>
      </c>
      <c r="H29" s="4">
        <v>103.08229300000001</v>
      </c>
      <c r="I29" s="4">
        <v>105.30260700000001</v>
      </c>
      <c r="J29" s="4">
        <v>105.733605</v>
      </c>
      <c r="K29" s="4">
        <v>106.541201</v>
      </c>
      <c r="L29" s="4">
        <v>110.36635799999999</v>
      </c>
      <c r="M29" s="4">
        <v>112.34313299999999</v>
      </c>
      <c r="N29" s="4">
        <v>115.702485</v>
      </c>
      <c r="O29" s="4">
        <v>118.586788</v>
      </c>
      <c r="P29" s="4">
        <v>116.154831</v>
      </c>
      <c r="Q29" s="4">
        <v>104.64175400000001</v>
      </c>
      <c r="R29" s="4">
        <v>111.27692900000001</v>
      </c>
      <c r="S29" s="4">
        <v>113.438748</v>
      </c>
      <c r="T29" s="4">
        <v>112.34447999999999</v>
      </c>
      <c r="U29" s="4">
        <v>113.282318</v>
      </c>
      <c r="V29" s="4">
        <v>113.62846</v>
      </c>
      <c r="W29" s="4">
        <v>115.05123399999999</v>
      </c>
      <c r="X29" s="4">
        <v>116.164248</v>
      </c>
      <c r="Y29" s="4">
        <v>122.679952</v>
      </c>
      <c r="Z29" s="4">
        <v>125.064227</v>
      </c>
      <c r="AA29" s="4"/>
    </row>
    <row r="30" spans="1:27" s="3" customFormat="1" x14ac:dyDescent="0.15">
      <c r="A30" s="3" t="s">
        <v>53</v>
      </c>
      <c r="B30" s="3" t="s">
        <v>54</v>
      </c>
      <c r="C30" s="4">
        <v>16.975262999999998</v>
      </c>
      <c r="D30" s="4">
        <v>17.491672999999999</v>
      </c>
      <c r="E30" s="4">
        <v>18.498695999999999</v>
      </c>
      <c r="F30" s="4">
        <v>19.938305</v>
      </c>
      <c r="G30" s="4">
        <v>20.473517999999999</v>
      </c>
      <c r="H30" s="4">
        <v>21.764611000000002</v>
      </c>
      <c r="I30" s="4">
        <v>21.816217000000002</v>
      </c>
      <c r="J30" s="4">
        <v>21.284611000000002</v>
      </c>
      <c r="K30" s="4">
        <v>21.479154999999999</v>
      </c>
      <c r="L30" s="4">
        <v>22.340543</v>
      </c>
      <c r="M30" s="4">
        <v>22.819091</v>
      </c>
      <c r="N30" s="4">
        <v>23.632452000000001</v>
      </c>
      <c r="O30" s="4">
        <v>23.916466</v>
      </c>
      <c r="P30" s="4">
        <v>23.081512999999998</v>
      </c>
      <c r="Q30" s="4">
        <v>22.512511999999997</v>
      </c>
      <c r="R30" s="4">
        <v>27.257356999999999</v>
      </c>
      <c r="S30" s="4">
        <v>28.551091</v>
      </c>
      <c r="T30" s="4">
        <v>28.659251000000001</v>
      </c>
      <c r="U30" s="4">
        <v>29.424962999999998</v>
      </c>
      <c r="V30" s="4">
        <v>29.580779999999997</v>
      </c>
      <c r="W30" s="4">
        <v>29.62857</v>
      </c>
      <c r="X30" s="4">
        <v>29.754235000000001</v>
      </c>
      <c r="Y30" s="4">
        <v>30.639791000000002</v>
      </c>
      <c r="Z30" s="4">
        <v>31.517221000000003</v>
      </c>
      <c r="AA30" s="4"/>
    </row>
    <row r="31" spans="1:27" s="3" customFormat="1" x14ac:dyDescent="0.15">
      <c r="A31" s="3" t="s">
        <v>55</v>
      </c>
      <c r="B31" s="3" t="s">
        <v>56</v>
      </c>
      <c r="C31" s="4">
        <v>36.713551000000002</v>
      </c>
      <c r="D31" s="4">
        <v>37.660111000000001</v>
      </c>
      <c r="E31" s="4">
        <v>40.509247000000002</v>
      </c>
      <c r="F31" s="4">
        <v>44.034134999999999</v>
      </c>
      <c r="G31" s="4">
        <v>48.862256000000002</v>
      </c>
      <c r="H31" s="4">
        <v>55.495578000000002</v>
      </c>
      <c r="I31" s="4">
        <v>63.094132999999999</v>
      </c>
      <c r="J31" s="4">
        <v>63.780563000000001</v>
      </c>
      <c r="K31" s="4">
        <v>64.421408999999997</v>
      </c>
      <c r="L31" s="4">
        <v>65.411439999999999</v>
      </c>
      <c r="M31" s="4">
        <v>68.131581000000011</v>
      </c>
      <c r="N31" s="4">
        <v>72.226971000000006</v>
      </c>
      <c r="O31" s="4">
        <v>74.451397999999998</v>
      </c>
      <c r="P31" s="4">
        <v>77.819399999999987</v>
      </c>
      <c r="Q31" s="4">
        <v>78.677779999999998</v>
      </c>
      <c r="R31" s="4">
        <v>83.018704999999997</v>
      </c>
      <c r="S31" s="4">
        <v>88.749714999999995</v>
      </c>
      <c r="T31" s="4">
        <v>89.532544999999999</v>
      </c>
      <c r="U31" s="4">
        <v>87.422293999999994</v>
      </c>
      <c r="V31" s="4">
        <v>89.27891000000001</v>
      </c>
      <c r="W31" s="4">
        <v>92.541676999999993</v>
      </c>
      <c r="X31" s="4">
        <v>95.844842999999997</v>
      </c>
      <c r="Y31" s="4">
        <v>100.28526600000001</v>
      </c>
      <c r="Z31" s="4">
        <v>104.429012</v>
      </c>
      <c r="AA31" s="4"/>
    </row>
    <row r="32" spans="1:27" s="3" customFormat="1" x14ac:dyDescent="0.15">
      <c r="A32" s="3" t="s">
        <v>57</v>
      </c>
      <c r="B32" s="3" t="s">
        <v>58</v>
      </c>
      <c r="C32" s="4">
        <v>17.781719000000002</v>
      </c>
      <c r="D32" s="4">
        <v>18.480623999999999</v>
      </c>
      <c r="E32" s="4">
        <v>18.774374999999999</v>
      </c>
      <c r="F32" s="4">
        <v>19.526050999999999</v>
      </c>
      <c r="G32" s="4">
        <v>20.781935000000001</v>
      </c>
      <c r="H32" s="4">
        <v>22.507004000000002</v>
      </c>
      <c r="I32" s="4">
        <v>23.313054000000001</v>
      </c>
      <c r="J32" s="4">
        <v>23.371552999999999</v>
      </c>
      <c r="K32" s="4">
        <v>23.220670999999999</v>
      </c>
      <c r="L32" s="4">
        <v>23.827776999999998</v>
      </c>
      <c r="M32" s="4">
        <v>24.210418000000001</v>
      </c>
      <c r="N32" s="4">
        <v>25.013294999999999</v>
      </c>
      <c r="O32" s="4">
        <v>25.349140999999999</v>
      </c>
      <c r="P32" s="4">
        <v>25.953333999999998</v>
      </c>
      <c r="Q32" s="4">
        <v>26.394048999999999</v>
      </c>
      <c r="R32" s="4">
        <v>26.385819999999999</v>
      </c>
      <c r="S32" s="4">
        <v>27.294194000000001</v>
      </c>
      <c r="T32" s="4">
        <v>26.441113000000001</v>
      </c>
      <c r="U32" s="4">
        <v>26.089055000000002</v>
      </c>
      <c r="V32" s="4">
        <v>26.830740000000002</v>
      </c>
      <c r="W32" s="4">
        <v>26.273488</v>
      </c>
      <c r="X32" s="4">
        <v>26.942641999999999</v>
      </c>
      <c r="Y32" s="4">
        <v>27.729149</v>
      </c>
      <c r="Z32" s="4">
        <v>28.294422999999998</v>
      </c>
      <c r="AA32" s="4"/>
    </row>
    <row r="33" spans="1:27" s="3" customFormat="1" x14ac:dyDescent="0.15">
      <c r="A33" s="3" t="s">
        <v>59</v>
      </c>
      <c r="B33" s="3" t="s">
        <v>60</v>
      </c>
      <c r="C33" s="4">
        <v>8.6392150000000001</v>
      </c>
      <c r="D33" s="4">
        <v>8.8014200000000002</v>
      </c>
      <c r="E33" s="4">
        <v>10.345004999999999</v>
      </c>
      <c r="F33" s="4">
        <v>11.924834000000001</v>
      </c>
      <c r="G33" s="4">
        <v>13.955994</v>
      </c>
      <c r="H33" s="4">
        <v>17.161586</v>
      </c>
      <c r="I33" s="4">
        <v>21.440115000000002</v>
      </c>
      <c r="J33" s="4">
        <v>22.019606</v>
      </c>
      <c r="K33" s="4">
        <v>22.289688999999999</v>
      </c>
      <c r="L33" s="4">
        <v>22.080693</v>
      </c>
      <c r="M33" s="4">
        <v>23.449860000000001</v>
      </c>
      <c r="N33" s="4">
        <v>24.678129999999999</v>
      </c>
      <c r="O33" s="4">
        <v>25.695468000000002</v>
      </c>
      <c r="P33" s="4">
        <v>27.058539</v>
      </c>
      <c r="Q33" s="4">
        <v>27.603441</v>
      </c>
      <c r="R33" s="4">
        <v>30.023125</v>
      </c>
      <c r="S33" s="4">
        <v>32.613600999999996</v>
      </c>
      <c r="T33" s="4">
        <v>34.207554999999999</v>
      </c>
      <c r="U33" s="4">
        <v>32.417884999999998</v>
      </c>
      <c r="V33" s="4">
        <v>33.803739999999998</v>
      </c>
      <c r="W33" s="4">
        <v>34.334994999999999</v>
      </c>
      <c r="X33" s="4">
        <v>35.359853999999999</v>
      </c>
      <c r="Y33" s="4">
        <v>34.542141000000001</v>
      </c>
      <c r="Z33" s="4">
        <v>35.621385000000004</v>
      </c>
      <c r="AA33" s="4"/>
    </row>
    <row r="34" spans="1:27" s="3" customFormat="1" x14ac:dyDescent="0.15">
      <c r="A34" s="3" t="s">
        <v>61</v>
      </c>
      <c r="B34" s="3" t="s">
        <v>62</v>
      </c>
      <c r="C34" s="4">
        <v>14.605651999999999</v>
      </c>
      <c r="D34" s="4">
        <v>14.903889999999999</v>
      </c>
      <c r="E34" s="4">
        <v>15.100783</v>
      </c>
      <c r="F34" s="4">
        <v>15.840157</v>
      </c>
      <c r="G34" s="4">
        <v>17.014289000000002</v>
      </c>
      <c r="H34" s="4">
        <v>17.990471000000003</v>
      </c>
      <c r="I34" s="4">
        <v>19.412064999999998</v>
      </c>
      <c r="J34" s="4">
        <v>19.297609000000001</v>
      </c>
      <c r="K34" s="4">
        <v>19.746639999999999</v>
      </c>
      <c r="L34" s="4">
        <v>20.598980000000001</v>
      </c>
      <c r="M34" s="4">
        <v>21.351860000000002</v>
      </c>
      <c r="N34" s="4">
        <v>23.467131000000002</v>
      </c>
      <c r="O34" s="4">
        <v>24.232047999999999</v>
      </c>
      <c r="P34" s="4">
        <v>25.548842</v>
      </c>
      <c r="Q34" s="4">
        <v>25.362393000000001</v>
      </c>
      <c r="R34" s="4">
        <v>26.938419000000003</v>
      </c>
      <c r="S34" s="4">
        <v>29.004512999999999</v>
      </c>
      <c r="T34" s="4">
        <v>28.738686000000001</v>
      </c>
      <c r="U34" s="4">
        <v>28.981175</v>
      </c>
      <c r="V34" s="4">
        <v>28.64443</v>
      </c>
      <c r="W34" s="4">
        <v>31.933194</v>
      </c>
      <c r="X34" s="4">
        <v>33.541792000000001</v>
      </c>
      <c r="Y34" s="4">
        <v>37.984724999999997</v>
      </c>
      <c r="Z34" s="4">
        <v>40.472974999999998</v>
      </c>
      <c r="AA34" s="4"/>
    </row>
    <row r="35" spans="1:27" s="3" customFormat="1" x14ac:dyDescent="0.15">
      <c r="A35" s="3" t="s">
        <v>63</v>
      </c>
      <c r="B35" s="3" t="s">
        <v>64</v>
      </c>
      <c r="C35" s="4">
        <v>91.169156000000001</v>
      </c>
      <c r="D35" s="4">
        <v>95.163218999999998</v>
      </c>
      <c r="E35" s="4">
        <v>99.135082999999995</v>
      </c>
      <c r="F35" s="4">
        <v>103.38703100000001</v>
      </c>
      <c r="G35" s="4">
        <v>106.99630599999999</v>
      </c>
      <c r="H35" s="4">
        <v>115.958822</v>
      </c>
      <c r="I35" s="4">
        <v>119.356503</v>
      </c>
      <c r="J35" s="4">
        <v>123.27415499999999</v>
      </c>
      <c r="K35" s="4">
        <v>125.69069999999999</v>
      </c>
      <c r="L35" s="4">
        <v>131.70278200000001</v>
      </c>
      <c r="M35" s="4">
        <v>137.42416200000002</v>
      </c>
      <c r="N35" s="4">
        <v>149.110522</v>
      </c>
      <c r="O35" s="4">
        <v>163.20326299999999</v>
      </c>
      <c r="P35" s="4">
        <v>160.13317600000002</v>
      </c>
      <c r="Q35" s="4">
        <v>155.61389799999998</v>
      </c>
      <c r="R35" s="4">
        <v>157.630842</v>
      </c>
      <c r="S35" s="4">
        <v>158.83137599999998</v>
      </c>
      <c r="T35" s="4">
        <v>162.83836099999999</v>
      </c>
      <c r="U35" s="4">
        <v>162.33180199999998</v>
      </c>
      <c r="V35" s="4">
        <v>167.04354000000001</v>
      </c>
      <c r="W35" s="4">
        <v>171.613178</v>
      </c>
      <c r="X35" s="4">
        <v>165.856269</v>
      </c>
      <c r="Y35" s="4">
        <v>176.571405</v>
      </c>
      <c r="Z35" s="4">
        <v>178.23335</v>
      </c>
      <c r="AA35" s="4"/>
    </row>
    <row r="36" spans="1:27" s="3" customFormat="1" x14ac:dyDescent="0.15">
      <c r="A36" s="3" t="s">
        <v>65</v>
      </c>
      <c r="B36" s="3" t="s">
        <v>66</v>
      </c>
      <c r="C36" s="4">
        <v>45.488734999999998</v>
      </c>
      <c r="D36" s="4">
        <v>47.578322</v>
      </c>
      <c r="E36" s="4">
        <v>47.961635000000001</v>
      </c>
      <c r="F36" s="4">
        <v>50.299803999999995</v>
      </c>
      <c r="G36" s="4">
        <v>53.016828000000004</v>
      </c>
      <c r="H36" s="4">
        <v>56.813697999999995</v>
      </c>
      <c r="I36" s="4">
        <v>57.569409</v>
      </c>
      <c r="J36" s="4">
        <v>58.885972000000002</v>
      </c>
      <c r="K36" s="4">
        <v>59.864730999999999</v>
      </c>
      <c r="L36" s="4">
        <v>62.995934999999996</v>
      </c>
      <c r="M36" s="4">
        <v>65.479798000000002</v>
      </c>
      <c r="N36" s="4">
        <v>68.434804</v>
      </c>
      <c r="O36" s="4">
        <v>68.962232999999998</v>
      </c>
      <c r="P36" s="4">
        <v>68.606572</v>
      </c>
      <c r="Q36" s="4">
        <v>66.277077000000006</v>
      </c>
      <c r="R36" s="4">
        <v>66.249592000000007</v>
      </c>
      <c r="S36" s="4">
        <v>64.079247000000009</v>
      </c>
      <c r="T36" s="4">
        <v>65.355024</v>
      </c>
      <c r="U36" s="4">
        <v>65.944727999999998</v>
      </c>
      <c r="V36" s="4">
        <v>65.246009999999998</v>
      </c>
      <c r="W36" s="4">
        <v>67.292083000000005</v>
      </c>
      <c r="X36" s="4">
        <v>69.248728</v>
      </c>
      <c r="Y36" s="4">
        <v>69.075107999999986</v>
      </c>
      <c r="Z36" s="4">
        <v>71.466427999999993</v>
      </c>
      <c r="AA36" s="4"/>
    </row>
    <row r="37" spans="1:27" s="3" customFormat="1" x14ac:dyDescent="0.15">
      <c r="A37" s="3" t="s">
        <v>67</v>
      </c>
      <c r="B37" s="3" t="s">
        <v>68</v>
      </c>
      <c r="C37" s="4">
        <v>218.580726</v>
      </c>
      <c r="D37" s="4">
        <v>225.24615299999999</v>
      </c>
      <c r="E37" s="4">
        <v>231.18284500000001</v>
      </c>
      <c r="F37" s="4">
        <v>244.89319</v>
      </c>
      <c r="G37" s="4">
        <v>265.801378</v>
      </c>
      <c r="H37" s="4">
        <v>290.16582799999998</v>
      </c>
      <c r="I37" s="4">
        <v>304.55325099999999</v>
      </c>
      <c r="J37" s="4">
        <v>309.95430399999998</v>
      </c>
      <c r="K37" s="4">
        <v>312.35154700000004</v>
      </c>
      <c r="L37" s="4">
        <v>323.46922499999999</v>
      </c>
      <c r="M37" s="4">
        <v>337.45101799999998</v>
      </c>
      <c r="N37" s="4">
        <v>359.428653</v>
      </c>
      <c r="O37" s="4">
        <v>369.59561300000001</v>
      </c>
      <c r="P37" s="4">
        <v>374.74473399999999</v>
      </c>
      <c r="Q37" s="4">
        <v>346.26435600000002</v>
      </c>
      <c r="R37" s="4">
        <v>367.50216499999999</v>
      </c>
      <c r="S37" s="4">
        <v>380.41188699999998</v>
      </c>
      <c r="T37" s="4">
        <v>384.71893699999998</v>
      </c>
      <c r="U37" s="4">
        <v>387.896007</v>
      </c>
      <c r="V37" s="4">
        <v>398.49218000000002</v>
      </c>
      <c r="W37" s="4">
        <v>415.43386400000003</v>
      </c>
      <c r="X37" s="4">
        <v>424.00151</v>
      </c>
      <c r="Y37" s="4">
        <v>441.363629</v>
      </c>
      <c r="Z37" s="4">
        <v>459.60894999999999</v>
      </c>
      <c r="AA37" s="4"/>
    </row>
    <row r="38" spans="1:27" s="3" customFormat="1" x14ac:dyDescent="0.15">
      <c r="A38" s="3" t="s">
        <v>69</v>
      </c>
      <c r="B38" s="3" t="s">
        <v>70</v>
      </c>
      <c r="C38" s="4">
        <v>81.910717000000005</v>
      </c>
      <c r="D38" s="4">
        <v>85.294948999999988</v>
      </c>
      <c r="E38" s="4">
        <v>88.792428000000001</v>
      </c>
      <c r="F38" s="4">
        <v>96.508008000000004</v>
      </c>
      <c r="G38" s="4">
        <v>104.62100100000001</v>
      </c>
      <c r="H38" s="4">
        <v>113.66717</v>
      </c>
      <c r="I38" s="4">
        <v>123.585947</v>
      </c>
      <c r="J38" s="4">
        <v>128.38211100000001</v>
      </c>
      <c r="K38" s="4">
        <v>132.014894</v>
      </c>
      <c r="L38" s="4">
        <v>136.40214900000001</v>
      </c>
      <c r="M38" s="4">
        <v>142.73566399999999</v>
      </c>
      <c r="N38" s="4">
        <v>154.52128200000001</v>
      </c>
      <c r="O38" s="4">
        <v>160.21666500000001</v>
      </c>
      <c r="P38" s="4">
        <v>163.74698900000001</v>
      </c>
      <c r="Q38" s="4">
        <v>154.98527799999999</v>
      </c>
      <c r="R38" s="4">
        <v>166.17623399999999</v>
      </c>
      <c r="S38" s="4">
        <v>175.83231499999999</v>
      </c>
      <c r="T38" s="4">
        <v>180.82474299999998</v>
      </c>
      <c r="U38" s="4">
        <v>185.51195300000001</v>
      </c>
      <c r="V38" s="4">
        <v>192.73065</v>
      </c>
      <c r="W38" s="4">
        <v>201.78501600000001</v>
      </c>
      <c r="X38" s="4">
        <v>206.28318100000001</v>
      </c>
      <c r="Y38" s="4">
        <v>214.441756</v>
      </c>
      <c r="Z38" s="4">
        <v>224.84146799999999</v>
      </c>
      <c r="AA38" s="4"/>
    </row>
    <row r="39" spans="1:27" s="3" customFormat="1" x14ac:dyDescent="0.15">
      <c r="A39" s="3" t="s">
        <v>71</v>
      </c>
      <c r="B39" s="3" t="s">
        <v>72</v>
      </c>
      <c r="C39" s="4">
        <v>0.8329200000000001</v>
      </c>
      <c r="D39" s="4">
        <v>0.92367700000000008</v>
      </c>
      <c r="E39" s="4">
        <v>0.93747500000000006</v>
      </c>
      <c r="F39" s="4">
        <v>0.98248000000000002</v>
      </c>
      <c r="G39" s="4">
        <v>0.98850400000000005</v>
      </c>
      <c r="H39" s="4">
        <v>1.1180160000000001</v>
      </c>
      <c r="I39" s="4">
        <v>1.163675</v>
      </c>
      <c r="J39" s="4">
        <v>1.3705499999999999</v>
      </c>
      <c r="K39" s="4">
        <v>1.1815719999999998</v>
      </c>
      <c r="L39" s="4">
        <v>1.2573889999999999</v>
      </c>
      <c r="M39" s="4">
        <v>1.375634</v>
      </c>
      <c r="N39" s="4">
        <v>1.50099</v>
      </c>
      <c r="O39" s="4">
        <v>1.493989</v>
      </c>
      <c r="P39" s="4">
        <v>1.4851110000000001</v>
      </c>
      <c r="Q39" s="4">
        <v>1.5615650000000001</v>
      </c>
      <c r="R39" s="4">
        <v>1.6096949999999999</v>
      </c>
      <c r="S39" s="4">
        <v>1.833912</v>
      </c>
      <c r="T39" s="4">
        <v>1.7888879999999998</v>
      </c>
      <c r="U39" s="4">
        <v>2.1318790000000001</v>
      </c>
      <c r="V39" s="4">
        <v>2.0893200000000003</v>
      </c>
      <c r="W39" s="4">
        <v>2.6559889999999999</v>
      </c>
      <c r="X39" s="4">
        <v>2.5071029999999999</v>
      </c>
      <c r="Y39" s="4">
        <v>1.6379480000000002</v>
      </c>
      <c r="Z39" s="4">
        <v>1.8066169999999999</v>
      </c>
      <c r="AA39" s="4"/>
    </row>
    <row r="40" spans="1:27" s="3" customFormat="1" x14ac:dyDescent="0.15">
      <c r="A40" s="3" t="s">
        <v>73</v>
      </c>
      <c r="B40" s="3" t="s">
        <v>74</v>
      </c>
      <c r="C40" s="4">
        <v>18.479652999999999</v>
      </c>
      <c r="D40" s="4">
        <v>19.133393000000002</v>
      </c>
      <c r="E40" s="4">
        <v>19.665476999999999</v>
      </c>
      <c r="F40" s="4">
        <v>20.691388</v>
      </c>
      <c r="G40" s="4">
        <v>22.525666000000001</v>
      </c>
      <c r="H40" s="4">
        <v>24.090214</v>
      </c>
      <c r="I40" s="4">
        <v>23.715151000000002</v>
      </c>
      <c r="J40" s="4">
        <v>23.965589000000001</v>
      </c>
      <c r="K40" s="4">
        <v>23.610818999999999</v>
      </c>
      <c r="L40" s="4">
        <v>25.364151999999997</v>
      </c>
      <c r="M40" s="4">
        <v>26.443331999999998</v>
      </c>
      <c r="N40" s="4">
        <v>27.517324000000002</v>
      </c>
      <c r="O40" s="4">
        <v>27.785277999999998</v>
      </c>
      <c r="P40" s="4">
        <v>28.851507000000002</v>
      </c>
      <c r="Q40" s="4">
        <v>26.212023000000002</v>
      </c>
      <c r="R40" s="4">
        <v>28.233013</v>
      </c>
      <c r="S40" s="4">
        <v>28.802697999999999</v>
      </c>
      <c r="T40" s="4">
        <v>30.000503000000002</v>
      </c>
      <c r="U40" s="4">
        <v>29.717164</v>
      </c>
      <c r="V40" s="4">
        <v>30.439060000000001</v>
      </c>
      <c r="W40" s="4">
        <v>32.085532999999998</v>
      </c>
      <c r="X40" s="4">
        <v>32.796188000000001</v>
      </c>
      <c r="Y40" s="4">
        <v>34.640177000000001</v>
      </c>
      <c r="Z40" s="4">
        <v>35.89405</v>
      </c>
      <c r="AA40" s="4"/>
    </row>
    <row r="41" spans="1:27" s="3" customFormat="1" x14ac:dyDescent="0.15">
      <c r="A41" s="3" t="s">
        <v>75</v>
      </c>
      <c r="B41" s="3" t="s">
        <v>76</v>
      </c>
      <c r="C41" s="4">
        <v>117.93181200000001</v>
      </c>
      <c r="D41" s="4">
        <v>120.42860499999999</v>
      </c>
      <c r="E41" s="4">
        <v>122.303371</v>
      </c>
      <c r="F41" s="4">
        <v>127.260848</v>
      </c>
      <c r="G41" s="4">
        <v>138.25124299999999</v>
      </c>
      <c r="H41" s="4">
        <v>152.05038200000001</v>
      </c>
      <c r="I41" s="4">
        <v>157.210196</v>
      </c>
      <c r="J41" s="4">
        <v>157.26265000000001</v>
      </c>
      <c r="K41" s="4">
        <v>156.55094</v>
      </c>
      <c r="L41" s="4">
        <v>161.30410500000002</v>
      </c>
      <c r="M41" s="4">
        <v>167.761325</v>
      </c>
      <c r="N41" s="4">
        <v>176.751395</v>
      </c>
      <c r="O41" s="4">
        <v>180.996577</v>
      </c>
      <c r="P41" s="4">
        <v>181.360871</v>
      </c>
      <c r="Q41" s="4">
        <v>163.96174400000001</v>
      </c>
      <c r="R41" s="4">
        <v>171.82573199999999</v>
      </c>
      <c r="S41" s="4">
        <v>174.16788</v>
      </c>
      <c r="T41" s="4">
        <v>172.15110799999999</v>
      </c>
      <c r="U41" s="4">
        <v>170.54951699999998</v>
      </c>
      <c r="V41" s="4">
        <v>173.23314999999999</v>
      </c>
      <c r="W41" s="4">
        <v>178.90732699999998</v>
      </c>
      <c r="X41" s="4">
        <v>182.412756</v>
      </c>
      <c r="Y41" s="4">
        <v>190.64183799999998</v>
      </c>
      <c r="Z41" s="4">
        <v>197.07988800000001</v>
      </c>
      <c r="AA41" s="4"/>
    </row>
    <row r="42" spans="1:27" s="3" customFormat="1" x14ac:dyDescent="0.15">
      <c r="A42" s="3" t="s">
        <v>77</v>
      </c>
      <c r="B42" s="3" t="s">
        <v>78</v>
      </c>
      <c r="C42" s="4">
        <v>11.811725000000001</v>
      </c>
      <c r="D42" s="4">
        <v>12.339525999999999</v>
      </c>
      <c r="E42" s="4">
        <v>12.955048000000001</v>
      </c>
      <c r="F42" s="4">
        <v>13.311325</v>
      </c>
      <c r="G42" s="4">
        <v>14.032540000000001</v>
      </c>
      <c r="H42" s="4">
        <v>15.498711999999999</v>
      </c>
      <c r="I42" s="4">
        <v>18.019023000000001</v>
      </c>
      <c r="J42" s="4">
        <v>17.009246999999998</v>
      </c>
      <c r="K42" s="4">
        <v>16.973268000000001</v>
      </c>
      <c r="L42" s="4">
        <v>17.570365000000002</v>
      </c>
      <c r="M42" s="4">
        <v>18.484214999999999</v>
      </c>
      <c r="N42" s="4">
        <v>19.192491</v>
      </c>
      <c r="O42" s="4">
        <v>18.865676999999998</v>
      </c>
      <c r="P42" s="4">
        <v>18.797401000000001</v>
      </c>
      <c r="Q42" s="4">
        <v>17.669996999999999</v>
      </c>
      <c r="R42" s="4">
        <v>18.359300999999999</v>
      </c>
      <c r="S42" s="4">
        <v>17.716643000000001</v>
      </c>
      <c r="T42" s="4">
        <v>16.729658999999998</v>
      </c>
      <c r="U42" s="4">
        <v>18.236619999999998</v>
      </c>
      <c r="V42" s="4">
        <v>18.655049999999999</v>
      </c>
      <c r="W42" s="4">
        <v>17.444701999999999</v>
      </c>
      <c r="X42" s="4">
        <v>16.882086999999999</v>
      </c>
      <c r="Y42" s="4">
        <v>17.875589000000002</v>
      </c>
      <c r="Z42" s="4">
        <v>18.322125</v>
      </c>
      <c r="AA42" s="4"/>
    </row>
    <row r="43" spans="1:27" s="3" customFormat="1" x14ac:dyDescent="0.15">
      <c r="A43" s="3" t="s">
        <v>79</v>
      </c>
      <c r="B43" s="3" t="s">
        <v>80</v>
      </c>
      <c r="C43" s="4">
        <v>4.5857039999999998</v>
      </c>
      <c r="D43" s="4">
        <v>4.9773440000000004</v>
      </c>
      <c r="E43" s="4">
        <v>5.2858339999999995</v>
      </c>
      <c r="F43" s="4">
        <v>5.3870469999999999</v>
      </c>
      <c r="G43" s="4">
        <v>5.9280939999999998</v>
      </c>
      <c r="H43" s="4">
        <v>6.8226149999999999</v>
      </c>
      <c r="I43" s="4">
        <v>8.1510689999999997</v>
      </c>
      <c r="J43" s="4">
        <v>7.285838</v>
      </c>
      <c r="K43" s="4">
        <v>7.039021</v>
      </c>
      <c r="L43" s="4">
        <v>7.057105</v>
      </c>
      <c r="M43" s="4">
        <v>7.1521030000000003</v>
      </c>
      <c r="N43" s="4">
        <v>7.5387619999999993</v>
      </c>
      <c r="O43" s="4">
        <v>7.415178</v>
      </c>
      <c r="P43" s="4">
        <v>6.9442330000000005</v>
      </c>
      <c r="Q43" s="4">
        <v>6.6297969999999999</v>
      </c>
      <c r="R43" s="4">
        <v>7.3179379999999998</v>
      </c>
      <c r="S43" s="4">
        <v>7.1252780000000007</v>
      </c>
      <c r="T43" s="4">
        <v>5.9112299999999998</v>
      </c>
      <c r="U43" s="4">
        <v>6.1695690000000001</v>
      </c>
      <c r="V43" s="4">
        <v>7.2317</v>
      </c>
      <c r="W43" s="4">
        <v>6.8900009999999998</v>
      </c>
      <c r="X43" s="4">
        <v>6.7479639999999996</v>
      </c>
      <c r="Y43" s="4">
        <v>7.5672489999999994</v>
      </c>
      <c r="Z43" s="4">
        <v>7.9243980000000001</v>
      </c>
      <c r="AA43" s="4"/>
    </row>
    <row r="44" spans="1:27" s="3" customFormat="1" x14ac:dyDescent="0.15">
      <c r="A44" s="3" t="s">
        <v>81</v>
      </c>
      <c r="B44" s="3" t="s">
        <v>82</v>
      </c>
      <c r="C44" s="4">
        <v>7.3178999999999998</v>
      </c>
      <c r="D44" s="4">
        <v>7.4457169999999993</v>
      </c>
      <c r="E44" s="4">
        <v>7.7543410000000002</v>
      </c>
      <c r="F44" s="4">
        <v>8.0124579999999987</v>
      </c>
      <c r="G44" s="4">
        <v>8.2029529999999991</v>
      </c>
      <c r="H44" s="4">
        <v>8.7947590000000009</v>
      </c>
      <c r="I44" s="4">
        <v>10.013731</v>
      </c>
      <c r="J44" s="4">
        <v>9.8282819999999997</v>
      </c>
      <c r="K44" s="4">
        <v>10.010494000000001</v>
      </c>
      <c r="L44" s="4">
        <v>10.566767</v>
      </c>
      <c r="M44" s="4">
        <v>11.359202</v>
      </c>
      <c r="N44" s="4">
        <v>11.691578</v>
      </c>
      <c r="O44" s="4">
        <v>11.488104</v>
      </c>
      <c r="P44" s="4">
        <v>11.847706000000001</v>
      </c>
      <c r="Q44" s="4">
        <v>11.041383</v>
      </c>
      <c r="R44" s="4">
        <v>11.059216000000001</v>
      </c>
      <c r="S44" s="4">
        <v>10.610939</v>
      </c>
      <c r="T44" s="4">
        <v>10.819351000000001</v>
      </c>
      <c r="U44" s="4">
        <v>12.065843000000001</v>
      </c>
      <c r="V44" s="4">
        <v>11.423350000000001</v>
      </c>
      <c r="W44" s="4">
        <v>10.554701</v>
      </c>
      <c r="X44" s="4">
        <v>10.131601</v>
      </c>
      <c r="Y44" s="4">
        <v>10.290584999999998</v>
      </c>
      <c r="Z44" s="4">
        <v>10.372894000000001</v>
      </c>
      <c r="AA44" s="4"/>
    </row>
    <row r="45" spans="1:27"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row>
    <row r="46" spans="1:27" s="3" customFormat="1" x14ac:dyDescent="0.15">
      <c r="A46" s="3" t="s">
        <v>85</v>
      </c>
      <c r="B46" s="3" t="s">
        <v>86</v>
      </c>
      <c r="C46" s="4">
        <v>16.729727999999998</v>
      </c>
      <c r="D46" s="4">
        <v>17.277425000000001</v>
      </c>
      <c r="E46" s="4">
        <v>17.165410000000001</v>
      </c>
      <c r="F46" s="4">
        <v>18.558790999999999</v>
      </c>
      <c r="G46" s="4">
        <v>19.276992999999997</v>
      </c>
      <c r="H46" s="4">
        <v>20.864549</v>
      </c>
      <c r="I46" s="4">
        <v>21.103148000000001</v>
      </c>
      <c r="J46" s="4">
        <v>21.882009999999998</v>
      </c>
      <c r="K46" s="4">
        <v>22.131982000000001</v>
      </c>
      <c r="L46" s="4">
        <v>22.596153999999999</v>
      </c>
      <c r="M46" s="4">
        <v>22.449918</v>
      </c>
      <c r="N46" s="4">
        <v>22.581384</v>
      </c>
      <c r="O46" s="4">
        <v>22.922948000000002</v>
      </c>
      <c r="P46" s="4">
        <v>22.216205000000002</v>
      </c>
      <c r="Q46" s="4">
        <v>21.247883999999999</v>
      </c>
      <c r="R46" s="4">
        <v>21.803232000000001</v>
      </c>
      <c r="S46" s="4">
        <v>23.296120999999999</v>
      </c>
      <c r="T46" s="4">
        <v>24.711580000000001</v>
      </c>
      <c r="U46" s="4">
        <v>27.031607999999999</v>
      </c>
      <c r="V46" s="4">
        <v>27.334679999999999</v>
      </c>
      <c r="W46" s="4">
        <v>28.070945999999999</v>
      </c>
      <c r="X46" s="4">
        <v>29.104146</v>
      </c>
      <c r="Y46" s="4">
        <v>29.817392999999999</v>
      </c>
      <c r="Z46" s="4">
        <v>30.224640999999998</v>
      </c>
      <c r="AA46" s="4"/>
    </row>
    <row r="47" spans="1:27" s="3" customFormat="1" x14ac:dyDescent="0.1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row>
    <row r="48" spans="1:27" s="3" customFormat="1" x14ac:dyDescent="0.15">
      <c r="A48" s="3" t="s">
        <v>89</v>
      </c>
      <c r="B48" s="3" t="s">
        <v>90</v>
      </c>
      <c r="C48" s="4">
        <v>15.246141999999999</v>
      </c>
      <c r="D48" s="4">
        <v>15.756553</v>
      </c>
      <c r="E48" s="4">
        <v>15.629009</v>
      </c>
      <c r="F48" s="4">
        <v>17.044793000000002</v>
      </c>
      <c r="G48" s="4">
        <v>17.798107999999999</v>
      </c>
      <c r="H48" s="4">
        <v>19.583004000000003</v>
      </c>
      <c r="I48" s="4">
        <v>19.468990000000002</v>
      </c>
      <c r="J48" s="4">
        <v>20.210784</v>
      </c>
      <c r="K48" s="4">
        <v>20.460352999999998</v>
      </c>
      <c r="L48" s="4">
        <v>20.680001000000001</v>
      </c>
      <c r="M48" s="4">
        <v>20.563624999999998</v>
      </c>
      <c r="N48" s="4">
        <v>20.548417000000001</v>
      </c>
      <c r="O48" s="4">
        <v>20.714789</v>
      </c>
      <c r="P48" s="4">
        <v>19.785699000000001</v>
      </c>
      <c r="Q48" s="4">
        <v>18.301151000000001</v>
      </c>
      <c r="R48" s="4">
        <v>18.514062000000003</v>
      </c>
      <c r="S48" s="4">
        <v>19.213208999999999</v>
      </c>
      <c r="T48" s="4">
        <v>20.650939999999999</v>
      </c>
      <c r="U48" s="4">
        <v>21.173869999999997</v>
      </c>
      <c r="V48" s="4">
        <v>20.91695</v>
      </c>
      <c r="W48" s="4">
        <v>20.856884999999998</v>
      </c>
      <c r="X48" s="4">
        <v>21.937470000000001</v>
      </c>
      <c r="Y48" s="4">
        <v>22.438625999999999</v>
      </c>
      <c r="Z48" s="4">
        <v>22.745294000000001</v>
      </c>
      <c r="AA48" s="4"/>
    </row>
    <row r="49" spans="1:27" s="3" customFormat="1" x14ac:dyDescent="0.15">
      <c r="A49" s="3" t="s">
        <v>91</v>
      </c>
      <c r="B49" s="3" t="s">
        <v>92</v>
      </c>
      <c r="C49" s="4">
        <v>1.533809</v>
      </c>
      <c r="D49" s="4">
        <v>1.5767960000000001</v>
      </c>
      <c r="E49" s="4">
        <v>1.5828550000000001</v>
      </c>
      <c r="F49" s="4">
        <v>1.615051</v>
      </c>
      <c r="G49" s="4">
        <v>1.6154090000000001</v>
      </c>
      <c r="H49" s="4">
        <v>1.5351049999999999</v>
      </c>
      <c r="I49" s="4">
        <v>1.7776939999999999</v>
      </c>
      <c r="J49" s="4">
        <v>1.827531</v>
      </c>
      <c r="K49" s="4">
        <v>1.8357009999999998</v>
      </c>
      <c r="L49" s="4">
        <v>2.019161</v>
      </c>
      <c r="M49" s="4">
        <v>1.993628</v>
      </c>
      <c r="N49" s="4">
        <v>2.1055799999999998</v>
      </c>
      <c r="O49" s="4">
        <v>2.247744</v>
      </c>
      <c r="P49" s="4">
        <v>2.449322</v>
      </c>
      <c r="Q49" s="4">
        <v>2.9417359999999997</v>
      </c>
      <c r="R49" s="4">
        <v>3.2953290000000002</v>
      </c>
      <c r="S49" s="4">
        <v>4.1041270000000001</v>
      </c>
      <c r="T49" s="4">
        <v>4.0841229999999999</v>
      </c>
      <c r="U49" s="4">
        <v>5.8626899999999997</v>
      </c>
      <c r="V49" s="4">
        <v>6.4177299999999997</v>
      </c>
      <c r="W49" s="4">
        <v>7.2140610000000001</v>
      </c>
      <c r="X49" s="4">
        <v>7.1637500000000003</v>
      </c>
      <c r="Y49" s="4">
        <v>7.3762949999999998</v>
      </c>
      <c r="Z49" s="4">
        <v>7.4768379999999999</v>
      </c>
      <c r="AA49" s="4"/>
    </row>
    <row r="50" spans="1:27" s="3" customFormat="1" x14ac:dyDescent="0.1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row>
    <row r="51" spans="1:27"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A53" s="3" t="s">
        <v>99</v>
      </c>
      <c r="B53" s="3" t="s">
        <v>100</v>
      </c>
      <c r="C53" s="4">
        <v>1273.0881899999999</v>
      </c>
      <c r="D53" s="4">
        <v>1291.9696899999999</v>
      </c>
      <c r="E53" s="4">
        <v>1342.146536</v>
      </c>
      <c r="F53" s="4">
        <v>1412.262915</v>
      </c>
      <c r="G53" s="4">
        <v>1493.622975</v>
      </c>
      <c r="H53" s="4">
        <v>1608.2709629999999</v>
      </c>
      <c r="I53" s="4">
        <v>1664.4453870000002</v>
      </c>
      <c r="J53" s="4">
        <v>1674.5463400000001</v>
      </c>
      <c r="K53" s="4">
        <v>1673.8388850000001</v>
      </c>
      <c r="L53" s="4">
        <v>1723.92842</v>
      </c>
      <c r="M53" s="4">
        <v>1774.8191589999999</v>
      </c>
      <c r="N53" s="4">
        <v>1840.6553719999999</v>
      </c>
      <c r="O53" s="4">
        <v>1905.6774310000001</v>
      </c>
      <c r="P53" s="4">
        <v>1898.2515470000001</v>
      </c>
      <c r="Q53" s="4">
        <v>1761.2894080000001</v>
      </c>
      <c r="R53" s="4">
        <v>1827.2688459999999</v>
      </c>
      <c r="S53" s="4">
        <v>1860.673505</v>
      </c>
      <c r="T53" s="4">
        <v>1852.308372</v>
      </c>
      <c r="U53" s="4">
        <v>1851.877293</v>
      </c>
      <c r="V53" s="4">
        <v>1876.61239</v>
      </c>
      <c r="W53" s="4">
        <v>1915.997075</v>
      </c>
      <c r="X53" s="4">
        <v>1946.0182159999999</v>
      </c>
      <c r="Y53" s="4">
        <v>2018.2411540000001</v>
      </c>
      <c r="Z53" s="4">
        <v>2064.6078659999998</v>
      </c>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105</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W22" activePane="bottomRight" state="frozen"/>
      <selection pane="topRight" activeCell="W1" sqref="W1"/>
      <selection pane="bottomLeft" activeCell="A22" sqref="A22"/>
      <selection pane="bottomRight" activeCell="X1" sqref="X1:X65536"/>
    </sheetView>
  </sheetViews>
  <sheetFormatPr baseColWidth="10" defaultColWidth="10.6640625" defaultRowHeight="13" x14ac:dyDescent="0.15"/>
  <cols>
    <col min="1" max="1" width="10.6640625" customWidth="1"/>
    <col min="2" max="2" width="85.83203125" customWidth="1"/>
  </cols>
  <sheetData>
    <row r="1" spans="1:27" x14ac:dyDescent="0.15">
      <c r="A1" s="1" t="s">
        <v>108</v>
      </c>
    </row>
    <row r="3" spans="1:27" x14ac:dyDescent="0.15">
      <c r="B3" t="s">
        <v>109</v>
      </c>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1.072665</v>
      </c>
      <c r="D4" s="4">
        <v>0.943075</v>
      </c>
      <c r="E4" s="4">
        <v>0.86332600000000004</v>
      </c>
      <c r="F4" s="4">
        <v>0.94869700000000001</v>
      </c>
      <c r="G4" s="4">
        <v>1.0894200000000001</v>
      </c>
      <c r="H4" s="4">
        <v>1.2069829999999999</v>
      </c>
      <c r="I4" s="4">
        <v>1.07308</v>
      </c>
      <c r="J4" s="4">
        <v>0.74634500000000004</v>
      </c>
      <c r="K4" s="4">
        <v>0.63112600000000008</v>
      </c>
      <c r="L4" s="4">
        <v>0.7732190000000001</v>
      </c>
      <c r="M4" s="4">
        <v>0.95859100000000008</v>
      </c>
      <c r="N4" s="4">
        <v>0.930535</v>
      </c>
      <c r="O4" s="4">
        <v>1.0578190000000001</v>
      </c>
      <c r="P4" s="4">
        <v>0.83295699999999995</v>
      </c>
      <c r="Q4" s="4">
        <v>0.83</v>
      </c>
      <c r="R4" s="4">
        <v>0.84299999999999986</v>
      </c>
      <c r="S4" s="4">
        <v>0.81899999999999995</v>
      </c>
      <c r="T4" s="4">
        <v>1.0289999999999999</v>
      </c>
      <c r="U4" s="4">
        <v>1.21</v>
      </c>
      <c r="V4" s="4">
        <v>1.3109999999999999</v>
      </c>
      <c r="W4" s="4">
        <v>1.365</v>
      </c>
      <c r="X4" s="4">
        <v>1.2</v>
      </c>
      <c r="Y4" s="4">
        <v>1.17</v>
      </c>
      <c r="Z4" s="4">
        <v>1.171</v>
      </c>
      <c r="AA4" s="4"/>
    </row>
    <row r="5" spans="1:27" s="3" customFormat="1" x14ac:dyDescent="0.15">
      <c r="A5" s="3" t="s">
        <v>3</v>
      </c>
      <c r="B5" s="3" t="s">
        <v>4</v>
      </c>
      <c r="C5" s="4">
        <v>65.133773000000005</v>
      </c>
      <c r="D5" s="4">
        <v>66.773804999999996</v>
      </c>
      <c r="E5" s="4">
        <v>66.918277000000003</v>
      </c>
      <c r="F5" s="4">
        <v>73.475019000000003</v>
      </c>
      <c r="G5" s="4">
        <v>80.679321000000002</v>
      </c>
      <c r="H5" s="4">
        <v>88.618735999999998</v>
      </c>
      <c r="I5" s="4">
        <v>88.751306999999997</v>
      </c>
      <c r="J5" s="4">
        <v>85.213600999999997</v>
      </c>
      <c r="K5" s="4">
        <v>85.617069000000001</v>
      </c>
      <c r="L5" s="4">
        <v>88.077486999999991</v>
      </c>
      <c r="M5" s="4">
        <v>90.432376000000005</v>
      </c>
      <c r="N5" s="4">
        <v>93.691467000000003</v>
      </c>
      <c r="O5" s="4">
        <v>102.026552</v>
      </c>
      <c r="P5" s="4">
        <v>105.705669</v>
      </c>
      <c r="Q5" s="4">
        <v>87.864000000000004</v>
      </c>
      <c r="R5" s="4">
        <v>94.727999999999994</v>
      </c>
      <c r="S5" s="4">
        <v>96.962999999999994</v>
      </c>
      <c r="T5" s="4">
        <v>99.742999999999995</v>
      </c>
      <c r="U5" s="4">
        <v>96.471999999999994</v>
      </c>
      <c r="V5" s="4">
        <v>98.406999999999996</v>
      </c>
      <c r="W5" s="4">
        <v>103.027</v>
      </c>
      <c r="X5" s="4">
        <v>109.544</v>
      </c>
      <c r="Y5" s="4">
        <v>111.012</v>
      </c>
      <c r="Z5" s="4">
        <v>114.06967</v>
      </c>
      <c r="AA5" s="4"/>
    </row>
    <row r="6" spans="1:27" s="3" customFormat="1" x14ac:dyDescent="0.15">
      <c r="A6" s="3" t="s">
        <v>5</v>
      </c>
      <c r="B6" s="3" t="s">
        <v>6</v>
      </c>
      <c r="C6" s="4"/>
      <c r="D6" s="4"/>
      <c r="E6" s="4"/>
      <c r="F6" s="4"/>
      <c r="G6" s="4"/>
      <c r="H6" s="4"/>
      <c r="I6" s="4"/>
      <c r="J6" s="4"/>
      <c r="K6" s="4"/>
      <c r="L6" s="4"/>
      <c r="M6" s="4"/>
      <c r="N6" s="4"/>
      <c r="O6" s="4"/>
      <c r="P6" s="4"/>
      <c r="Q6" s="4"/>
      <c r="R6" s="4"/>
      <c r="S6" s="4"/>
      <c r="T6" s="4"/>
      <c r="U6" s="4"/>
      <c r="V6" s="4"/>
      <c r="W6" s="4"/>
      <c r="X6" s="4"/>
      <c r="Y6" s="4"/>
      <c r="Z6" s="4"/>
      <c r="AA6" s="4"/>
    </row>
    <row r="7" spans="1:27" s="3" customFormat="1" x14ac:dyDescent="0.15">
      <c r="A7" s="3" t="s">
        <v>7</v>
      </c>
      <c r="B7" s="3" t="s">
        <v>8</v>
      </c>
      <c r="C7" s="4"/>
      <c r="D7" s="4"/>
      <c r="E7" s="4"/>
      <c r="F7" s="4"/>
      <c r="G7" s="4"/>
      <c r="H7" s="4"/>
      <c r="I7" s="4"/>
      <c r="J7" s="4"/>
      <c r="K7" s="4"/>
      <c r="L7" s="4"/>
      <c r="M7" s="4"/>
      <c r="N7" s="4"/>
      <c r="O7" s="4"/>
      <c r="P7" s="4"/>
      <c r="Q7" s="4"/>
      <c r="R7" s="4"/>
      <c r="S7" s="4"/>
      <c r="T7" s="4"/>
      <c r="U7" s="4"/>
      <c r="V7" s="4"/>
      <c r="W7" s="4"/>
      <c r="X7" s="4"/>
      <c r="Y7" s="4"/>
      <c r="Z7" s="4"/>
      <c r="AA7" s="4"/>
    </row>
    <row r="8" spans="1:27" s="3" customFormat="1" x14ac:dyDescent="0.15">
      <c r="A8" s="3" t="s">
        <v>9</v>
      </c>
      <c r="B8" s="3" t="s">
        <v>10</v>
      </c>
      <c r="C8" s="4"/>
      <c r="D8" s="4"/>
      <c r="E8" s="4"/>
      <c r="F8" s="4"/>
      <c r="G8" s="4"/>
      <c r="H8" s="4"/>
      <c r="I8" s="4"/>
      <c r="J8" s="4"/>
      <c r="K8" s="4"/>
      <c r="L8" s="4"/>
      <c r="M8" s="4"/>
      <c r="N8" s="4"/>
      <c r="O8" s="4"/>
      <c r="P8" s="4"/>
      <c r="Q8" s="4"/>
      <c r="R8" s="4"/>
      <c r="S8" s="4"/>
      <c r="T8" s="4"/>
      <c r="U8" s="4"/>
      <c r="V8" s="4"/>
      <c r="W8" s="4"/>
      <c r="X8" s="4"/>
      <c r="Y8" s="4"/>
      <c r="Z8" s="4"/>
      <c r="AA8" s="4"/>
    </row>
    <row r="9" spans="1:27" s="3" customFormat="1" x14ac:dyDescent="0.15">
      <c r="A9" s="3" t="s">
        <v>11</v>
      </c>
      <c r="B9" s="3" t="s">
        <v>12</v>
      </c>
      <c r="C9" s="4"/>
      <c r="D9" s="4"/>
      <c r="E9" s="4"/>
      <c r="F9" s="4"/>
      <c r="G9" s="4"/>
      <c r="H9" s="4"/>
      <c r="I9" s="4"/>
      <c r="J9" s="4"/>
      <c r="K9" s="4"/>
      <c r="L9" s="4"/>
      <c r="M9" s="4"/>
      <c r="N9" s="4"/>
      <c r="O9" s="4"/>
      <c r="P9" s="4"/>
      <c r="Q9" s="4"/>
      <c r="R9" s="4"/>
      <c r="S9" s="4"/>
      <c r="T9" s="4"/>
      <c r="U9" s="4"/>
      <c r="V9" s="4"/>
      <c r="W9" s="4"/>
      <c r="X9" s="4"/>
      <c r="Y9" s="4"/>
      <c r="Z9" s="4"/>
      <c r="AA9" s="4"/>
    </row>
    <row r="10" spans="1:27" s="3" customFormat="1" x14ac:dyDescent="0.15">
      <c r="A10" s="3" t="s">
        <v>13</v>
      </c>
      <c r="B10" s="3" t="s">
        <v>14</v>
      </c>
      <c r="C10" s="4"/>
      <c r="D10" s="4"/>
      <c r="E10" s="4"/>
      <c r="F10" s="4"/>
      <c r="G10" s="4"/>
      <c r="H10" s="4"/>
      <c r="I10" s="4"/>
      <c r="J10" s="4"/>
      <c r="K10" s="4"/>
      <c r="L10" s="4"/>
      <c r="M10" s="4"/>
      <c r="N10" s="4"/>
      <c r="O10" s="4"/>
      <c r="P10" s="4"/>
      <c r="Q10" s="4"/>
      <c r="R10" s="4"/>
      <c r="S10" s="4"/>
      <c r="T10" s="4"/>
      <c r="U10" s="4"/>
      <c r="V10" s="4"/>
      <c r="W10" s="4"/>
      <c r="X10" s="4"/>
      <c r="Y10" s="4"/>
      <c r="Z10" s="4"/>
      <c r="AA10" s="4"/>
    </row>
    <row r="11" spans="1:27" s="3" customFormat="1" x14ac:dyDescent="0.15">
      <c r="A11" s="3" t="s">
        <v>15</v>
      </c>
      <c r="B11" s="3" t="s">
        <v>16</v>
      </c>
      <c r="C11" s="4"/>
      <c r="D11" s="4"/>
      <c r="E11" s="4"/>
      <c r="F11" s="4"/>
      <c r="G11" s="4"/>
      <c r="H11" s="4"/>
      <c r="I11" s="4"/>
      <c r="J11" s="4"/>
      <c r="K11" s="4"/>
      <c r="L11" s="4"/>
      <c r="M11" s="4"/>
      <c r="N11" s="4"/>
      <c r="O11" s="4"/>
      <c r="P11" s="4"/>
      <c r="Q11" s="4"/>
      <c r="R11" s="4"/>
      <c r="S11" s="4"/>
      <c r="T11" s="4"/>
      <c r="U11" s="4"/>
      <c r="V11" s="4"/>
      <c r="W11" s="4"/>
      <c r="X11" s="4"/>
      <c r="Y11" s="4"/>
      <c r="Z11" s="4"/>
      <c r="AA11" s="4"/>
    </row>
    <row r="12" spans="1:27" s="3" customFormat="1" x14ac:dyDescent="0.15">
      <c r="A12" s="3" t="s">
        <v>17</v>
      </c>
      <c r="B12" s="3" t="s">
        <v>18</v>
      </c>
      <c r="C12" s="4">
        <v>26.654499999999999</v>
      </c>
      <c r="D12" s="4">
        <v>27.390454000000002</v>
      </c>
      <c r="E12" s="4">
        <v>27.830670999999999</v>
      </c>
      <c r="F12" s="4">
        <v>30.437090999999999</v>
      </c>
      <c r="G12" s="4">
        <v>32.792928999999994</v>
      </c>
      <c r="H12" s="4">
        <v>36.588937000000001</v>
      </c>
      <c r="I12" s="4">
        <v>36.325772999999998</v>
      </c>
      <c r="J12" s="4">
        <v>33.032789999999999</v>
      </c>
      <c r="K12" s="4">
        <v>32.813175000000001</v>
      </c>
      <c r="L12" s="4">
        <v>33.801285999999998</v>
      </c>
      <c r="M12" s="4">
        <v>35.537312</v>
      </c>
      <c r="N12" s="4">
        <v>36.345394999999996</v>
      </c>
      <c r="O12" s="4">
        <v>39.241664</v>
      </c>
      <c r="P12" s="4">
        <v>40.705580000000005</v>
      </c>
      <c r="Q12" s="4">
        <v>31.393999999999998</v>
      </c>
      <c r="R12" s="4">
        <v>32.26</v>
      </c>
      <c r="S12" s="4">
        <v>35.222999999999999</v>
      </c>
      <c r="T12" s="4">
        <v>36.377000000000002</v>
      </c>
      <c r="U12" s="4">
        <v>34.491</v>
      </c>
      <c r="V12" s="4">
        <v>34.991</v>
      </c>
      <c r="W12" s="4">
        <v>36.362000000000002</v>
      </c>
      <c r="X12" s="4">
        <v>36.930999999999997</v>
      </c>
      <c r="Y12" s="4">
        <v>39.069000000000003</v>
      </c>
      <c r="Z12" s="4">
        <v>40.22972</v>
      </c>
      <c r="AA12" s="4"/>
    </row>
    <row r="13" spans="1:27" s="3" customFormat="1" x14ac:dyDescent="0.15">
      <c r="A13" s="3" t="s">
        <v>19</v>
      </c>
      <c r="B13" s="3" t="s">
        <v>20</v>
      </c>
      <c r="C13" s="4">
        <v>6.8908800000000001</v>
      </c>
      <c r="D13" s="4">
        <v>7.2403409999999999</v>
      </c>
      <c r="E13" s="4">
        <v>7.5214059999999998</v>
      </c>
      <c r="F13" s="4">
        <v>8.3406160000000007</v>
      </c>
      <c r="G13" s="4">
        <v>9.0352810000000012</v>
      </c>
      <c r="H13" s="4">
        <v>10.15874</v>
      </c>
      <c r="I13" s="4">
        <v>10.774106</v>
      </c>
      <c r="J13" s="4">
        <v>10.211696</v>
      </c>
      <c r="K13" s="4">
        <v>9.6175259999999998</v>
      </c>
      <c r="L13" s="4">
        <v>9.5866530000000001</v>
      </c>
      <c r="M13" s="4">
        <v>9.9944429999999986</v>
      </c>
      <c r="N13" s="4">
        <v>10.364930000000001</v>
      </c>
      <c r="O13" s="4">
        <v>10.184509</v>
      </c>
      <c r="P13" s="4">
        <v>10.59958</v>
      </c>
      <c r="Q13" s="4">
        <v>8.9049999999999994</v>
      </c>
      <c r="R13" s="4">
        <v>9.9169999999999998</v>
      </c>
      <c r="S13" s="4">
        <v>9.8849999999999998</v>
      </c>
      <c r="T13" s="4">
        <v>10.337999999999999</v>
      </c>
      <c r="U13" s="4">
        <v>9.4</v>
      </c>
      <c r="V13" s="4">
        <v>10.041</v>
      </c>
      <c r="W13" s="4">
        <v>11.225</v>
      </c>
      <c r="X13" s="4">
        <v>11.545</v>
      </c>
      <c r="Y13" s="4">
        <v>12.66</v>
      </c>
      <c r="Z13" s="4">
        <v>12.462680000000001</v>
      </c>
      <c r="AA13" s="4"/>
    </row>
    <row r="14" spans="1:27" s="3" customFormat="1" x14ac:dyDescent="0.15">
      <c r="A14" s="3" t="s">
        <v>21</v>
      </c>
      <c r="B14" s="3" t="s">
        <v>22</v>
      </c>
      <c r="C14" s="4">
        <v>3.2581219999999997</v>
      </c>
      <c r="D14" s="4">
        <v>3.3276309999999998</v>
      </c>
      <c r="E14" s="4">
        <v>3.2912179999999998</v>
      </c>
      <c r="F14" s="4">
        <v>3.5494920000000003</v>
      </c>
      <c r="G14" s="4">
        <v>3.9159090000000001</v>
      </c>
      <c r="H14" s="4">
        <v>4.2429759999999996</v>
      </c>
      <c r="I14" s="4">
        <v>3.888274</v>
      </c>
      <c r="J14" s="4">
        <v>3.4119290000000002</v>
      </c>
      <c r="K14" s="4">
        <v>3.3695439999999999</v>
      </c>
      <c r="L14" s="4">
        <v>3.5736029999999999</v>
      </c>
      <c r="M14" s="4">
        <v>3.6114540000000002</v>
      </c>
      <c r="N14" s="4">
        <v>3.6607229999999999</v>
      </c>
      <c r="O14" s="4">
        <v>4.0971149999999996</v>
      </c>
      <c r="P14" s="4">
        <v>4.1870000000000003</v>
      </c>
      <c r="Q14" s="4">
        <v>2.7829999999999999</v>
      </c>
      <c r="R14" s="4">
        <v>3.0379999999999998</v>
      </c>
      <c r="S14" s="4">
        <v>3.3250000000000002</v>
      </c>
      <c r="T14" s="4">
        <v>3.306</v>
      </c>
      <c r="U14" s="4">
        <v>3.1419999999999999</v>
      </c>
      <c r="V14" s="4">
        <v>3.2229999999999999</v>
      </c>
      <c r="W14" s="4">
        <v>3.2519999999999998</v>
      </c>
      <c r="X14" s="4">
        <v>3.3090000000000002</v>
      </c>
      <c r="Y14" s="4">
        <v>3.5819999999999999</v>
      </c>
      <c r="Z14" s="4">
        <v>3.7581700000000002</v>
      </c>
      <c r="AA14" s="4"/>
    </row>
    <row r="15" spans="1:27" s="3" customFormat="1" x14ac:dyDescent="0.15">
      <c r="A15" s="3" t="s">
        <v>23</v>
      </c>
      <c r="B15" s="3" t="s">
        <v>24</v>
      </c>
      <c r="C15" s="4">
        <v>16.505497999999999</v>
      </c>
      <c r="D15" s="4">
        <v>16.822482000000001</v>
      </c>
      <c r="E15" s="4">
        <v>17.018046999999999</v>
      </c>
      <c r="F15" s="4">
        <v>18.546983000000001</v>
      </c>
      <c r="G15" s="4">
        <v>19.841739</v>
      </c>
      <c r="H15" s="4">
        <v>22.187221000000001</v>
      </c>
      <c r="I15" s="4">
        <v>21.663392999999999</v>
      </c>
      <c r="J15" s="4">
        <v>19.409165000000002</v>
      </c>
      <c r="K15" s="4">
        <v>19.826104999999998</v>
      </c>
      <c r="L15" s="4">
        <v>20.641029999999997</v>
      </c>
      <c r="M15" s="4">
        <v>21.931415000000001</v>
      </c>
      <c r="N15" s="4">
        <v>22.319741999999998</v>
      </c>
      <c r="O15" s="4">
        <v>24.960039999999999</v>
      </c>
      <c r="P15" s="4">
        <v>25.919</v>
      </c>
      <c r="Q15" s="4">
        <v>19.706</v>
      </c>
      <c r="R15" s="4">
        <v>19.305</v>
      </c>
      <c r="S15" s="4">
        <v>22.013000000000002</v>
      </c>
      <c r="T15" s="4">
        <v>22.733000000000001</v>
      </c>
      <c r="U15" s="4">
        <v>21.949000000000002</v>
      </c>
      <c r="V15" s="4">
        <v>21.727</v>
      </c>
      <c r="W15" s="4">
        <v>21.885000000000002</v>
      </c>
      <c r="X15" s="4">
        <v>22.077000000000002</v>
      </c>
      <c r="Y15" s="4">
        <v>22.827000000000002</v>
      </c>
      <c r="Z15" s="4">
        <v>24.008869999999998</v>
      </c>
      <c r="AA15" s="4"/>
    </row>
    <row r="16" spans="1:27" s="3" customFormat="1" x14ac:dyDescent="0.15">
      <c r="A16" s="3" t="s">
        <v>25</v>
      </c>
      <c r="B16" s="3" t="s">
        <v>26</v>
      </c>
      <c r="C16" s="4">
        <v>18.150312999999997</v>
      </c>
      <c r="D16" s="4">
        <v>18.611006</v>
      </c>
      <c r="E16" s="4">
        <v>18.013544999999997</v>
      </c>
      <c r="F16" s="4">
        <v>20.040852999999998</v>
      </c>
      <c r="G16" s="4">
        <v>23.142977999999999</v>
      </c>
      <c r="H16" s="4">
        <v>24.201763</v>
      </c>
      <c r="I16" s="4">
        <v>24.908089</v>
      </c>
      <c r="J16" s="4">
        <v>25.476946000000002</v>
      </c>
      <c r="K16" s="4">
        <v>26.380483999999999</v>
      </c>
      <c r="L16" s="4">
        <v>27.190068</v>
      </c>
      <c r="M16" s="4">
        <v>26.510380000000001</v>
      </c>
      <c r="N16" s="4">
        <v>27.869927000000001</v>
      </c>
      <c r="O16" s="4">
        <v>29.972657999999999</v>
      </c>
      <c r="P16" s="4">
        <v>31.901721000000002</v>
      </c>
      <c r="Q16" s="4">
        <v>24.414999999999999</v>
      </c>
      <c r="R16" s="4">
        <v>30.690999999999999</v>
      </c>
      <c r="S16" s="4">
        <v>28.736000000000001</v>
      </c>
      <c r="T16" s="4">
        <v>29.539000000000001</v>
      </c>
      <c r="U16" s="4">
        <v>28.637</v>
      </c>
      <c r="V16" s="4">
        <v>29.498000000000001</v>
      </c>
      <c r="W16" s="4">
        <v>32.018999999999998</v>
      </c>
      <c r="X16" s="4">
        <v>37.588000000000001</v>
      </c>
      <c r="Y16" s="4">
        <v>36.701000000000001</v>
      </c>
      <c r="Z16" s="4">
        <v>38.01437</v>
      </c>
      <c r="AA16" s="4"/>
    </row>
    <row r="17" spans="1:27" s="3" customFormat="1" x14ac:dyDescent="0.15">
      <c r="A17" s="3" t="s">
        <v>27</v>
      </c>
      <c r="B17" s="3" t="s">
        <v>28</v>
      </c>
      <c r="C17" s="4">
        <v>20.328959999999999</v>
      </c>
      <c r="D17" s="4">
        <v>20.772345000000001</v>
      </c>
      <c r="E17" s="4">
        <v>21.074061</v>
      </c>
      <c r="F17" s="4">
        <v>22.997075000000002</v>
      </c>
      <c r="G17" s="4">
        <v>24.743414000000001</v>
      </c>
      <c r="H17" s="4">
        <v>27.828036000000001</v>
      </c>
      <c r="I17" s="4">
        <v>27.517444999999999</v>
      </c>
      <c r="J17" s="4">
        <v>26.703865</v>
      </c>
      <c r="K17" s="4">
        <v>26.423410000000001</v>
      </c>
      <c r="L17" s="4">
        <v>27.086133</v>
      </c>
      <c r="M17" s="4">
        <v>28.384684</v>
      </c>
      <c r="N17" s="4">
        <v>29.476144999999999</v>
      </c>
      <c r="O17" s="4">
        <v>32.812230000000007</v>
      </c>
      <c r="P17" s="4">
        <v>33.098368000000001</v>
      </c>
      <c r="Q17" s="4">
        <v>32.055</v>
      </c>
      <c r="R17" s="4">
        <v>31.777000000000001</v>
      </c>
      <c r="S17" s="4">
        <v>33.003999999999998</v>
      </c>
      <c r="T17" s="4">
        <v>33.826999999999998</v>
      </c>
      <c r="U17" s="4">
        <v>33.344000000000001</v>
      </c>
      <c r="V17" s="4">
        <v>33.917999999999999</v>
      </c>
      <c r="W17" s="4">
        <v>34.646000000000001</v>
      </c>
      <c r="X17" s="4">
        <v>35.024999999999999</v>
      </c>
      <c r="Y17" s="4">
        <v>35.241999999999997</v>
      </c>
      <c r="Z17" s="4">
        <v>35.825580000000002</v>
      </c>
      <c r="AA17" s="4"/>
    </row>
    <row r="18" spans="1:27" s="3" customFormat="1" x14ac:dyDescent="0.15">
      <c r="A18" s="3" t="s">
        <v>29</v>
      </c>
      <c r="B18" s="3" t="s">
        <v>30</v>
      </c>
      <c r="C18" s="4"/>
      <c r="D18" s="4"/>
      <c r="E18" s="4"/>
      <c r="F18" s="4"/>
      <c r="G18" s="4"/>
      <c r="H18" s="4"/>
      <c r="I18" s="4"/>
      <c r="J18" s="4"/>
      <c r="K18" s="4"/>
      <c r="L18" s="4"/>
      <c r="M18" s="4"/>
      <c r="N18" s="4"/>
      <c r="O18" s="4"/>
      <c r="P18" s="4"/>
      <c r="Q18" s="4"/>
      <c r="R18" s="4"/>
      <c r="S18" s="4"/>
      <c r="T18" s="4"/>
      <c r="U18" s="4"/>
      <c r="V18" s="4"/>
      <c r="W18" s="4"/>
      <c r="X18" s="4"/>
      <c r="Y18" s="4"/>
      <c r="Z18" s="4"/>
      <c r="AA18" s="4"/>
    </row>
    <row r="19" spans="1:27" s="3" customFormat="1" x14ac:dyDescent="0.15">
      <c r="A19" s="3" t="s">
        <v>31</v>
      </c>
      <c r="B19" s="3" t="s">
        <v>32</v>
      </c>
      <c r="C19" s="4"/>
      <c r="D19" s="4"/>
      <c r="E19" s="4"/>
      <c r="F19" s="4"/>
      <c r="G19" s="4"/>
      <c r="H19" s="4"/>
      <c r="I19" s="4"/>
      <c r="J19" s="4"/>
      <c r="K19" s="4"/>
      <c r="L19" s="4"/>
      <c r="M19" s="4"/>
      <c r="N19" s="4"/>
      <c r="O19" s="4"/>
      <c r="P19" s="4"/>
      <c r="Q19" s="4"/>
      <c r="R19" s="4"/>
      <c r="S19" s="4"/>
      <c r="T19" s="4"/>
      <c r="U19" s="4"/>
      <c r="V19" s="4"/>
      <c r="W19" s="4"/>
      <c r="X19" s="4"/>
      <c r="Y19" s="4"/>
      <c r="Z19" s="4"/>
      <c r="AA19" s="4"/>
    </row>
    <row r="20" spans="1:27" s="3" customFormat="1" x14ac:dyDescent="0.15">
      <c r="A20" s="3" t="s">
        <v>33</v>
      </c>
      <c r="B20" s="3" t="s">
        <v>34</v>
      </c>
      <c r="C20" s="4"/>
      <c r="D20" s="4"/>
      <c r="E20" s="4"/>
      <c r="F20" s="4"/>
      <c r="G20" s="4"/>
      <c r="H20" s="4"/>
      <c r="I20" s="4"/>
      <c r="J20" s="4"/>
      <c r="K20" s="4"/>
      <c r="L20" s="4"/>
      <c r="M20" s="4"/>
      <c r="N20" s="4"/>
      <c r="O20" s="4"/>
      <c r="P20" s="4"/>
      <c r="Q20" s="4"/>
      <c r="R20" s="4"/>
      <c r="S20" s="4"/>
      <c r="T20" s="4"/>
      <c r="U20" s="4"/>
      <c r="V20" s="4"/>
      <c r="W20" s="4"/>
      <c r="X20" s="4"/>
      <c r="Y20" s="4"/>
      <c r="Z20" s="4"/>
      <c r="AA20" s="4"/>
    </row>
    <row r="21" spans="1:27" s="3" customFormat="1" x14ac:dyDescent="0.15">
      <c r="A21" s="3" t="s">
        <v>35</v>
      </c>
      <c r="B21" s="3" t="s">
        <v>36</v>
      </c>
      <c r="C21" s="4"/>
      <c r="D21" s="4"/>
      <c r="E21" s="4"/>
      <c r="F21" s="4"/>
      <c r="G21" s="4"/>
      <c r="H21" s="4"/>
      <c r="I21" s="4"/>
      <c r="J21" s="4"/>
      <c r="K21" s="4"/>
      <c r="L21" s="4"/>
      <c r="M21" s="4"/>
      <c r="N21" s="4"/>
      <c r="O21" s="4"/>
      <c r="P21" s="4"/>
      <c r="Q21" s="4"/>
      <c r="R21" s="4"/>
      <c r="S21" s="4"/>
      <c r="T21" s="4"/>
      <c r="U21" s="4"/>
      <c r="V21" s="4"/>
      <c r="W21" s="4"/>
      <c r="X21" s="4"/>
      <c r="Y21" s="4"/>
      <c r="Z21" s="4"/>
      <c r="AA21" s="4"/>
    </row>
    <row r="22" spans="1:27" s="3" customFormat="1" x14ac:dyDescent="0.15">
      <c r="A22" s="3" t="s">
        <v>37</v>
      </c>
      <c r="B22" s="3" t="s">
        <v>38</v>
      </c>
      <c r="C22" s="4"/>
      <c r="D22" s="4"/>
      <c r="E22" s="4"/>
      <c r="F22" s="4"/>
      <c r="G22" s="4"/>
      <c r="H22" s="4"/>
      <c r="I22" s="4"/>
      <c r="J22" s="4"/>
      <c r="K22" s="4"/>
      <c r="L22" s="4"/>
      <c r="M22" s="4"/>
      <c r="N22" s="4"/>
      <c r="O22" s="4"/>
      <c r="P22" s="4"/>
      <c r="Q22" s="4"/>
      <c r="R22" s="4"/>
      <c r="S22" s="4"/>
      <c r="T22" s="4"/>
      <c r="U22" s="4"/>
      <c r="V22" s="4"/>
      <c r="W22" s="4"/>
      <c r="X22" s="4"/>
      <c r="Y22" s="4"/>
      <c r="Z22" s="4"/>
      <c r="AA22" s="4"/>
    </row>
    <row r="23" spans="1:27" s="3" customFormat="1" x14ac:dyDescent="0.15">
      <c r="A23" s="3" t="s">
        <v>39</v>
      </c>
      <c r="B23" s="3" t="s">
        <v>40</v>
      </c>
      <c r="C23" s="4">
        <v>3.2333760000000002</v>
      </c>
      <c r="D23" s="4">
        <v>3.2497739999999999</v>
      </c>
      <c r="E23" s="4">
        <v>3.1767319999999999</v>
      </c>
      <c r="F23" s="4">
        <v>3.4706260000000002</v>
      </c>
      <c r="G23" s="4">
        <v>3.6316410000000001</v>
      </c>
      <c r="H23" s="4">
        <v>4.0901399999999999</v>
      </c>
      <c r="I23" s="4">
        <v>3.9930889999999999</v>
      </c>
      <c r="J23" s="4">
        <v>4.020651</v>
      </c>
      <c r="K23" s="4">
        <v>3.9492510000000003</v>
      </c>
      <c r="L23" s="4">
        <v>4.254562</v>
      </c>
      <c r="M23" s="4">
        <v>4.552111</v>
      </c>
      <c r="N23" s="4">
        <v>4.9098569999999997</v>
      </c>
      <c r="O23" s="4">
        <v>5.4645630000000001</v>
      </c>
      <c r="P23" s="4">
        <v>5.8570699999999993</v>
      </c>
      <c r="Q23" s="4">
        <v>5.133</v>
      </c>
      <c r="R23" s="4">
        <v>5.2679999999999998</v>
      </c>
      <c r="S23" s="4">
        <v>5.5730000000000004</v>
      </c>
      <c r="T23" s="4">
        <v>5.6680000000000001</v>
      </c>
      <c r="U23" s="4">
        <v>5.63</v>
      </c>
      <c r="V23" s="4">
        <v>5.4640000000000004</v>
      </c>
      <c r="W23" s="4">
        <v>5.3929999999999998</v>
      </c>
      <c r="X23" s="4">
        <v>5.51</v>
      </c>
      <c r="Y23" s="4">
        <v>5.8739999999999997</v>
      </c>
      <c r="Z23" s="4">
        <v>6.1053699999999997</v>
      </c>
      <c r="AA23" s="4"/>
    </row>
    <row r="24" spans="1:27" s="3" customFormat="1" x14ac:dyDescent="0.15">
      <c r="A24" s="3" t="s">
        <v>41</v>
      </c>
      <c r="B24" s="3" t="s">
        <v>42</v>
      </c>
      <c r="C24" s="4">
        <v>17.095583999999999</v>
      </c>
      <c r="D24" s="4">
        <v>17.522570999999999</v>
      </c>
      <c r="E24" s="4">
        <v>17.897329000000003</v>
      </c>
      <c r="F24" s="4">
        <v>19.526449</v>
      </c>
      <c r="G24" s="4">
        <v>21.111772999999999</v>
      </c>
      <c r="H24" s="4">
        <v>23.737895999999999</v>
      </c>
      <c r="I24" s="4">
        <v>23.524356000000001</v>
      </c>
      <c r="J24" s="4">
        <v>22.683214</v>
      </c>
      <c r="K24" s="4">
        <v>22.474159</v>
      </c>
      <c r="L24" s="4">
        <v>22.831571</v>
      </c>
      <c r="M24" s="4">
        <v>23.832573</v>
      </c>
      <c r="N24" s="4">
        <v>24.566288</v>
      </c>
      <c r="O24" s="4">
        <v>27.347667000000001</v>
      </c>
      <c r="P24" s="4">
        <v>27.241298</v>
      </c>
      <c r="Q24" s="4">
        <v>26.922000000000001</v>
      </c>
      <c r="R24" s="4">
        <v>26.509</v>
      </c>
      <c r="S24" s="4">
        <v>27.431000000000001</v>
      </c>
      <c r="T24" s="4">
        <v>28.158999999999999</v>
      </c>
      <c r="U24" s="4">
        <v>27.713999999999999</v>
      </c>
      <c r="V24" s="4">
        <v>28.454000000000001</v>
      </c>
      <c r="W24" s="4">
        <v>29.253</v>
      </c>
      <c r="X24" s="4">
        <v>29.515000000000001</v>
      </c>
      <c r="Y24" s="4">
        <v>29.367999999999999</v>
      </c>
      <c r="Z24" s="4">
        <v>29.720209999999998</v>
      </c>
      <c r="AA24" s="4"/>
    </row>
    <row r="25" spans="1:27" s="3" customFormat="1" x14ac:dyDescent="0.15">
      <c r="A25" s="3" t="s">
        <v>43</v>
      </c>
      <c r="B25" s="3" t="s">
        <v>44</v>
      </c>
      <c r="C25" s="4">
        <v>113.051225</v>
      </c>
      <c r="D25" s="4">
        <v>111.959476</v>
      </c>
      <c r="E25" s="4">
        <v>111.799606</v>
      </c>
      <c r="F25" s="4">
        <v>115.95662300000001</v>
      </c>
      <c r="G25" s="4">
        <v>124.706783</v>
      </c>
      <c r="H25" s="4">
        <v>138.39483300000001</v>
      </c>
      <c r="I25" s="4">
        <v>143.92012599999998</v>
      </c>
      <c r="J25" s="4">
        <v>147.292846</v>
      </c>
      <c r="K25" s="4">
        <v>155.94591699999998</v>
      </c>
      <c r="L25" s="4">
        <v>169.286664</v>
      </c>
      <c r="M25" s="4">
        <v>181.40852699999999</v>
      </c>
      <c r="N25" s="4">
        <v>199.15403400000002</v>
      </c>
      <c r="O25" s="4">
        <v>216.662925</v>
      </c>
      <c r="P25" s="4">
        <v>226.99011899999999</v>
      </c>
      <c r="Q25" s="4">
        <v>211.82900000000001</v>
      </c>
      <c r="R25" s="4">
        <v>210.06100000000001</v>
      </c>
      <c r="S25" s="4">
        <v>220.46799999999999</v>
      </c>
      <c r="T25" s="4">
        <v>219.89400000000001</v>
      </c>
      <c r="U25" s="4">
        <v>220.065</v>
      </c>
      <c r="V25" s="4">
        <v>216.27600000000001</v>
      </c>
      <c r="W25" s="4">
        <v>208.48599999999999</v>
      </c>
      <c r="X25" s="4">
        <v>208.95400000000001</v>
      </c>
      <c r="Y25" s="4">
        <v>223.96299999999999</v>
      </c>
      <c r="Z25" s="4">
        <v>232.65424999999999</v>
      </c>
      <c r="AA25" s="4"/>
    </row>
    <row r="26" spans="1:27" s="3" customFormat="1" x14ac:dyDescent="0.15">
      <c r="A26" s="3" t="s">
        <v>45</v>
      </c>
      <c r="B26" s="3" t="s">
        <v>46</v>
      </c>
      <c r="C26" s="4">
        <v>65.29995199999999</v>
      </c>
      <c r="D26" s="4">
        <v>69.025057000000004</v>
      </c>
      <c r="E26" s="4">
        <v>72.761056999999994</v>
      </c>
      <c r="F26" s="4">
        <v>78.661952999999997</v>
      </c>
      <c r="G26" s="4">
        <v>85.062264999999996</v>
      </c>
      <c r="H26" s="4">
        <v>89.887174000000002</v>
      </c>
      <c r="I26" s="4">
        <v>97.174633</v>
      </c>
      <c r="J26" s="4">
        <v>99.450736000000006</v>
      </c>
      <c r="K26" s="4">
        <v>100.81370699999999</v>
      </c>
      <c r="L26" s="4">
        <v>105.919156</v>
      </c>
      <c r="M26" s="4">
        <v>112.122167</v>
      </c>
      <c r="N26" s="4">
        <v>121.14677800000001</v>
      </c>
      <c r="O26" s="4">
        <v>130.31198699999999</v>
      </c>
      <c r="P26" s="4">
        <v>136.59405699999999</v>
      </c>
      <c r="Q26" s="4">
        <v>126.797</v>
      </c>
      <c r="R26" s="4">
        <v>135.435</v>
      </c>
      <c r="S26" s="4">
        <v>143.316</v>
      </c>
      <c r="T26" s="4">
        <v>148.44</v>
      </c>
      <c r="U26" s="4">
        <v>148.92099999999999</v>
      </c>
      <c r="V26" s="4">
        <v>153.07900000000001</v>
      </c>
      <c r="W26" s="4">
        <v>159.76900000000001</v>
      </c>
      <c r="X26" s="4">
        <v>167.684</v>
      </c>
      <c r="Y26" s="4">
        <v>179.78100000000001</v>
      </c>
      <c r="Z26" s="4">
        <v>190.02297000000002</v>
      </c>
      <c r="AA26" s="4"/>
    </row>
    <row r="27" spans="1:27" s="3" customFormat="1" x14ac:dyDescent="0.15">
      <c r="A27" s="3" t="s">
        <v>47</v>
      </c>
      <c r="B27" s="3" t="s">
        <v>48</v>
      </c>
      <c r="C27" s="4"/>
      <c r="D27" s="4"/>
      <c r="E27" s="4"/>
      <c r="F27" s="4"/>
      <c r="G27" s="4"/>
      <c r="H27" s="4"/>
      <c r="I27" s="4"/>
      <c r="J27" s="4"/>
      <c r="K27" s="4"/>
      <c r="L27" s="4"/>
      <c r="M27" s="4"/>
      <c r="N27" s="4"/>
      <c r="O27" s="4"/>
      <c r="P27" s="4"/>
      <c r="Q27" s="4"/>
      <c r="R27" s="4"/>
      <c r="S27" s="4"/>
      <c r="T27" s="4"/>
      <c r="U27" s="4"/>
      <c r="V27" s="4"/>
      <c r="W27" s="4"/>
      <c r="X27" s="4"/>
      <c r="Y27" s="4"/>
      <c r="Z27" s="4"/>
      <c r="AA27" s="4"/>
    </row>
    <row r="28" spans="1:27" s="3" customFormat="1" x14ac:dyDescent="0.15">
      <c r="A28" s="3" t="s">
        <v>49</v>
      </c>
      <c r="B28" s="3" t="s">
        <v>50</v>
      </c>
      <c r="C28" s="4"/>
      <c r="D28" s="4"/>
      <c r="E28" s="4"/>
      <c r="F28" s="4"/>
      <c r="G28" s="4"/>
      <c r="H28" s="4"/>
      <c r="I28" s="4"/>
      <c r="J28" s="4"/>
      <c r="K28" s="4"/>
      <c r="L28" s="4"/>
      <c r="M28" s="4"/>
      <c r="N28" s="4"/>
      <c r="O28" s="4"/>
      <c r="P28" s="4"/>
      <c r="Q28" s="4"/>
      <c r="R28" s="4"/>
      <c r="S28" s="4"/>
      <c r="T28" s="4"/>
      <c r="U28" s="4"/>
      <c r="V28" s="4"/>
      <c r="W28" s="4"/>
      <c r="X28" s="4"/>
      <c r="Y28" s="4"/>
      <c r="Z28" s="4"/>
      <c r="AA28" s="4"/>
    </row>
    <row r="29" spans="1:27" s="3" customFormat="1" x14ac:dyDescent="0.15">
      <c r="A29" s="3" t="s">
        <v>51</v>
      </c>
      <c r="B29" s="3" t="s">
        <v>52</v>
      </c>
      <c r="C29" s="4"/>
      <c r="D29" s="4"/>
      <c r="E29" s="4"/>
      <c r="F29" s="4"/>
      <c r="G29" s="4"/>
      <c r="H29" s="4"/>
      <c r="I29" s="4"/>
      <c r="J29" s="4"/>
      <c r="K29" s="4"/>
      <c r="L29" s="4"/>
      <c r="M29" s="4"/>
      <c r="N29" s="4"/>
      <c r="O29" s="4"/>
      <c r="P29" s="4"/>
      <c r="Q29" s="4"/>
      <c r="R29" s="4"/>
      <c r="S29" s="4"/>
      <c r="T29" s="4"/>
      <c r="U29" s="4"/>
      <c r="V29" s="4"/>
      <c r="W29" s="4"/>
      <c r="X29" s="4"/>
      <c r="Y29" s="4"/>
      <c r="Z29" s="4"/>
      <c r="AA29" s="4"/>
    </row>
    <row r="30" spans="1:27" s="3" customFormat="1" x14ac:dyDescent="0.15">
      <c r="A30" s="3" t="s">
        <v>53</v>
      </c>
      <c r="B30" s="3" t="s">
        <v>54</v>
      </c>
      <c r="C30" s="4"/>
      <c r="D30" s="4"/>
      <c r="E30" s="4"/>
      <c r="F30" s="4"/>
      <c r="G30" s="4"/>
      <c r="H30" s="4"/>
      <c r="I30" s="4"/>
      <c r="J30" s="4"/>
      <c r="K30" s="4"/>
      <c r="L30" s="4"/>
      <c r="M30" s="4"/>
      <c r="N30" s="4"/>
      <c r="O30" s="4"/>
      <c r="P30" s="4"/>
      <c r="Q30" s="4"/>
      <c r="R30" s="4"/>
      <c r="S30" s="4"/>
      <c r="T30" s="4"/>
      <c r="U30" s="4"/>
      <c r="V30" s="4"/>
      <c r="W30" s="4"/>
      <c r="X30" s="4"/>
      <c r="Y30" s="4"/>
      <c r="Z30" s="4"/>
      <c r="AA30" s="4"/>
    </row>
    <row r="31" spans="1:27" s="3" customFormat="1" x14ac:dyDescent="0.15">
      <c r="A31" s="3" t="s">
        <v>55</v>
      </c>
      <c r="B31" s="3" t="s">
        <v>56</v>
      </c>
      <c r="C31" s="4">
        <v>21.578892</v>
      </c>
      <c r="D31" s="4">
        <v>23.945864</v>
      </c>
      <c r="E31" s="4">
        <v>26.244705999999997</v>
      </c>
      <c r="F31" s="4">
        <v>29.099467000000001</v>
      </c>
      <c r="G31" s="4">
        <v>32.284253</v>
      </c>
      <c r="H31" s="4">
        <v>35.041916999999998</v>
      </c>
      <c r="I31" s="4">
        <v>39.120953999999998</v>
      </c>
      <c r="J31" s="4">
        <v>38.433413999999999</v>
      </c>
      <c r="K31" s="4">
        <v>38.310471</v>
      </c>
      <c r="L31" s="4">
        <v>39.786038999999995</v>
      </c>
      <c r="M31" s="4">
        <v>42.32347</v>
      </c>
      <c r="N31" s="4">
        <v>45.479644</v>
      </c>
      <c r="O31" s="4">
        <v>48.561072999999993</v>
      </c>
      <c r="P31" s="4">
        <v>52.707154000000003</v>
      </c>
      <c r="Q31" s="4">
        <v>49.061999999999998</v>
      </c>
      <c r="R31" s="4">
        <v>51.404000000000003</v>
      </c>
      <c r="S31" s="4">
        <v>53.914000000000001</v>
      </c>
      <c r="T31" s="4">
        <v>56.972999999999999</v>
      </c>
      <c r="U31" s="4">
        <v>58.424999999999997</v>
      </c>
      <c r="V31" s="4">
        <v>60.808999999999997</v>
      </c>
      <c r="W31" s="4">
        <v>64.221000000000004</v>
      </c>
      <c r="X31" s="4">
        <v>68.796000000000006</v>
      </c>
      <c r="Y31" s="4">
        <v>75.540999999999997</v>
      </c>
      <c r="Z31" s="4">
        <v>81.953570000000013</v>
      </c>
      <c r="AA31" s="4"/>
    </row>
    <row r="32" spans="1:27" s="3" customFormat="1" x14ac:dyDescent="0.15">
      <c r="A32" s="3" t="s">
        <v>57</v>
      </c>
      <c r="B32" s="3" t="s">
        <v>58</v>
      </c>
      <c r="C32" s="4">
        <v>5.6589049999999999</v>
      </c>
      <c r="D32" s="4">
        <v>6.7507579999999994</v>
      </c>
      <c r="E32" s="4">
        <v>7.1534080000000007</v>
      </c>
      <c r="F32" s="4">
        <v>7.4108080000000003</v>
      </c>
      <c r="G32" s="4">
        <v>8.1189040000000006</v>
      </c>
      <c r="H32" s="4">
        <v>8.7950970000000002</v>
      </c>
      <c r="I32" s="4">
        <v>9.7622780000000002</v>
      </c>
      <c r="J32" s="4">
        <v>9.6647440000000007</v>
      </c>
      <c r="K32" s="4">
        <v>9.874212</v>
      </c>
      <c r="L32" s="4">
        <v>10.361074</v>
      </c>
      <c r="M32" s="4">
        <v>11.05315</v>
      </c>
      <c r="N32" s="4">
        <v>11.689999</v>
      </c>
      <c r="O32" s="4">
        <v>12.672768</v>
      </c>
      <c r="P32" s="4">
        <v>13.767436</v>
      </c>
      <c r="Q32" s="4">
        <v>11.685</v>
      </c>
      <c r="R32" s="4">
        <v>11.795999999999999</v>
      </c>
      <c r="S32" s="4">
        <v>12.154999999999999</v>
      </c>
      <c r="T32" s="4">
        <v>13.262</v>
      </c>
      <c r="U32" s="4">
        <v>13.803000000000001</v>
      </c>
      <c r="V32" s="4">
        <v>14.319000000000001</v>
      </c>
      <c r="W32" s="4">
        <v>14.683</v>
      </c>
      <c r="X32" s="4">
        <v>15.494999999999999</v>
      </c>
      <c r="Y32" s="4">
        <v>16.492000000000001</v>
      </c>
      <c r="Z32" s="4">
        <v>18.040749999999999</v>
      </c>
      <c r="AA32" s="4"/>
    </row>
    <row r="33" spans="1:27" s="3" customFormat="1" x14ac:dyDescent="0.15">
      <c r="A33" s="3" t="s">
        <v>59</v>
      </c>
      <c r="B33" s="3" t="s">
        <v>60</v>
      </c>
      <c r="C33" s="4"/>
      <c r="D33" s="4"/>
      <c r="E33" s="4"/>
      <c r="F33" s="4"/>
      <c r="G33" s="4"/>
      <c r="H33" s="4"/>
      <c r="I33" s="4"/>
      <c r="J33" s="4"/>
      <c r="K33" s="4"/>
      <c r="L33" s="4"/>
      <c r="M33" s="4"/>
      <c r="N33" s="4"/>
      <c r="O33" s="4"/>
      <c r="P33" s="4"/>
      <c r="Q33" s="4"/>
      <c r="R33" s="4"/>
      <c r="S33" s="4"/>
      <c r="T33" s="4"/>
      <c r="U33" s="4"/>
      <c r="V33" s="4"/>
      <c r="W33" s="4"/>
      <c r="X33" s="4"/>
      <c r="Y33" s="4"/>
      <c r="Z33" s="4"/>
      <c r="AA33" s="4"/>
    </row>
    <row r="34" spans="1:27" s="3" customFormat="1" x14ac:dyDescent="0.15">
      <c r="A34" s="3" t="s">
        <v>61</v>
      </c>
      <c r="B34" s="3" t="s">
        <v>62</v>
      </c>
      <c r="C34" s="4">
        <v>15.919986999999999</v>
      </c>
      <c r="D34" s="4">
        <v>17.195105999999999</v>
      </c>
      <c r="E34" s="4">
        <v>19.091297999999998</v>
      </c>
      <c r="F34" s="4">
        <v>21.688659000000001</v>
      </c>
      <c r="G34" s="4">
        <v>24.165348999999999</v>
      </c>
      <c r="H34" s="4">
        <v>26.24682</v>
      </c>
      <c r="I34" s="4">
        <v>29.358675999999999</v>
      </c>
      <c r="J34" s="4">
        <v>28.768669999999997</v>
      </c>
      <c r="K34" s="4">
        <v>28.436259</v>
      </c>
      <c r="L34" s="4">
        <v>29.424965</v>
      </c>
      <c r="M34" s="4">
        <v>31.270319999999998</v>
      </c>
      <c r="N34" s="4">
        <v>33.789645</v>
      </c>
      <c r="O34" s="4">
        <v>35.888305000000003</v>
      </c>
      <c r="P34" s="4">
        <v>38.939717999999999</v>
      </c>
      <c r="Q34" s="4">
        <v>37.377000000000002</v>
      </c>
      <c r="R34" s="4">
        <v>39.607999999999997</v>
      </c>
      <c r="S34" s="4">
        <v>41.759</v>
      </c>
      <c r="T34" s="4">
        <v>43.710999999999999</v>
      </c>
      <c r="U34" s="4">
        <v>44.622</v>
      </c>
      <c r="V34" s="4">
        <v>46.49</v>
      </c>
      <c r="W34" s="4">
        <v>49.537999999999997</v>
      </c>
      <c r="X34" s="4">
        <v>53.301000000000002</v>
      </c>
      <c r="Y34" s="4">
        <v>59.048999999999999</v>
      </c>
      <c r="Z34" s="4">
        <v>63.912819999999996</v>
      </c>
      <c r="AA34" s="4"/>
    </row>
    <row r="35" spans="1:27" s="3" customFormat="1" x14ac:dyDescent="0.15">
      <c r="A35" s="3" t="s">
        <v>63</v>
      </c>
      <c r="B35" s="3" t="s">
        <v>64</v>
      </c>
      <c r="C35" s="4"/>
      <c r="D35" s="4"/>
      <c r="E35" s="4"/>
      <c r="F35" s="4"/>
      <c r="G35" s="4"/>
      <c r="H35" s="4"/>
      <c r="I35" s="4"/>
      <c r="J35" s="4"/>
      <c r="K35" s="4"/>
      <c r="L35" s="4"/>
      <c r="M35" s="4"/>
      <c r="N35" s="4"/>
      <c r="O35" s="4"/>
      <c r="P35" s="4"/>
      <c r="Q35" s="4"/>
      <c r="R35" s="4"/>
      <c r="S35" s="4"/>
      <c r="T35" s="4"/>
      <c r="U35" s="4"/>
      <c r="V35" s="4"/>
      <c r="W35" s="4"/>
      <c r="X35" s="4"/>
      <c r="Y35" s="4"/>
      <c r="Z35" s="4"/>
      <c r="AA35" s="4"/>
    </row>
    <row r="36" spans="1:27" s="3" customFormat="1" x14ac:dyDescent="0.15">
      <c r="A36" s="3" t="s">
        <v>65</v>
      </c>
      <c r="B36" s="3" t="s">
        <v>66</v>
      </c>
      <c r="C36" s="4">
        <v>2.8873290000000003</v>
      </c>
      <c r="D36" s="4">
        <v>2.9795920000000002</v>
      </c>
      <c r="E36" s="4">
        <v>3.0047770000000003</v>
      </c>
      <c r="F36" s="4">
        <v>3.176536</v>
      </c>
      <c r="G36" s="4">
        <v>3.3694310000000001</v>
      </c>
      <c r="H36" s="4">
        <v>3.4057240000000002</v>
      </c>
      <c r="I36" s="4">
        <v>3.6691780000000001</v>
      </c>
      <c r="J36" s="4">
        <v>4.1461040000000002</v>
      </c>
      <c r="K36" s="4">
        <v>4.4957650000000005</v>
      </c>
      <c r="L36" s="4">
        <v>4.8459989999999999</v>
      </c>
      <c r="M36" s="4">
        <v>5.5145710000000001</v>
      </c>
      <c r="N36" s="4">
        <v>6.4082079999999992</v>
      </c>
      <c r="O36" s="4">
        <v>6.8951779999999996</v>
      </c>
      <c r="P36" s="4">
        <v>6.498888</v>
      </c>
      <c r="Q36" s="4">
        <v>4.0990000000000002</v>
      </c>
      <c r="R36" s="4">
        <v>5.0750000000000002</v>
      </c>
      <c r="S36" s="4">
        <v>4.7770000000000001</v>
      </c>
      <c r="T36" s="4">
        <v>4.6239999999999997</v>
      </c>
      <c r="U36" s="4">
        <v>4.5830000000000002</v>
      </c>
      <c r="V36" s="4">
        <v>4.4240000000000004</v>
      </c>
      <c r="W36" s="4">
        <v>4.2670000000000003</v>
      </c>
      <c r="X36" s="4">
        <v>5.0250000000000004</v>
      </c>
      <c r="Y36" s="4">
        <v>5.827</v>
      </c>
      <c r="Z36" s="4">
        <v>6.0266099999999998</v>
      </c>
      <c r="AA36" s="4"/>
    </row>
    <row r="37" spans="1:27" s="3" customFormat="1" x14ac:dyDescent="0.15">
      <c r="A37" s="3" t="s">
        <v>67</v>
      </c>
      <c r="B37" s="3" t="s">
        <v>68</v>
      </c>
      <c r="C37" s="4">
        <v>39.528502000000003</v>
      </c>
      <c r="D37" s="4">
        <v>40.704538999999997</v>
      </c>
      <c r="E37" s="4">
        <v>41.956887999999999</v>
      </c>
      <c r="F37" s="4">
        <v>44.596245000000003</v>
      </c>
      <c r="G37" s="4">
        <v>47.341349999999998</v>
      </c>
      <c r="H37" s="4">
        <v>49.189762000000002</v>
      </c>
      <c r="I37" s="4">
        <v>51.947877999999996</v>
      </c>
      <c r="J37" s="4">
        <v>54.551915000000001</v>
      </c>
      <c r="K37" s="4">
        <v>55.831309999999995</v>
      </c>
      <c r="L37" s="4">
        <v>59.025339000000002</v>
      </c>
      <c r="M37" s="4">
        <v>61.876449999999998</v>
      </c>
      <c r="N37" s="4">
        <v>66.720206999999988</v>
      </c>
      <c r="O37" s="4">
        <v>72.24382700000001</v>
      </c>
      <c r="P37" s="4">
        <v>74.762276999999997</v>
      </c>
      <c r="Q37" s="4">
        <v>71.322000000000003</v>
      </c>
      <c r="R37" s="4">
        <v>76.826999999999998</v>
      </c>
      <c r="S37" s="4">
        <v>82.415999999999997</v>
      </c>
      <c r="T37" s="4">
        <v>84.423000000000002</v>
      </c>
      <c r="U37" s="4">
        <v>83.769000000000005</v>
      </c>
      <c r="V37" s="4">
        <v>85.653000000000006</v>
      </c>
      <c r="W37" s="4">
        <v>89.182000000000002</v>
      </c>
      <c r="X37" s="4">
        <v>91.659000000000006</v>
      </c>
      <c r="Y37" s="4">
        <v>96.135000000000005</v>
      </c>
      <c r="Z37" s="4">
        <v>99.699860000000001</v>
      </c>
      <c r="AA37" s="4"/>
    </row>
    <row r="38" spans="1:27" s="3" customFormat="1" x14ac:dyDescent="0.15">
      <c r="A38" s="3" t="s">
        <v>69</v>
      </c>
      <c r="B38" s="3" t="s">
        <v>70</v>
      </c>
      <c r="C38" s="4">
        <v>12.865593000000001</v>
      </c>
      <c r="D38" s="4">
        <v>13.466423000000001</v>
      </c>
      <c r="E38" s="4">
        <v>14.701179</v>
      </c>
      <c r="F38" s="4">
        <v>16.814310000000003</v>
      </c>
      <c r="G38" s="4">
        <v>18.278543000000003</v>
      </c>
      <c r="H38" s="4">
        <v>18.796512</v>
      </c>
      <c r="I38" s="4">
        <v>19.577428999999999</v>
      </c>
      <c r="J38" s="4">
        <v>20.560275000000001</v>
      </c>
      <c r="K38" s="4">
        <v>21.874842000000001</v>
      </c>
      <c r="L38" s="4">
        <v>23.904734000000001</v>
      </c>
      <c r="M38" s="4">
        <v>26.354119999999998</v>
      </c>
      <c r="N38" s="4">
        <v>29.426205999999997</v>
      </c>
      <c r="O38" s="4">
        <v>33.587684000000003</v>
      </c>
      <c r="P38" s="4">
        <v>34.396135999999998</v>
      </c>
      <c r="Q38" s="4">
        <v>29.524999999999999</v>
      </c>
      <c r="R38" s="4">
        <v>33.302</v>
      </c>
      <c r="S38" s="4">
        <v>36.835999999999999</v>
      </c>
      <c r="T38" s="4">
        <v>38.085000000000001</v>
      </c>
      <c r="U38" s="4">
        <v>36.112000000000002</v>
      </c>
      <c r="V38" s="4">
        <v>37.770000000000003</v>
      </c>
      <c r="W38" s="4">
        <v>40.335999999999999</v>
      </c>
      <c r="X38" s="4">
        <v>42.356999999999999</v>
      </c>
      <c r="Y38" s="4">
        <v>45.902000000000001</v>
      </c>
      <c r="Z38" s="4">
        <v>48.865220000000001</v>
      </c>
      <c r="AA38" s="4"/>
    </row>
    <row r="39" spans="1:27" s="3" customFormat="1" x14ac:dyDescent="0.15">
      <c r="A39" s="3" t="s">
        <v>71</v>
      </c>
      <c r="B39" s="3" t="s">
        <v>72</v>
      </c>
      <c r="C39" s="4">
        <v>26.662908999999999</v>
      </c>
      <c r="D39" s="4">
        <v>27.238116000000002</v>
      </c>
      <c r="E39" s="4">
        <v>27.255709</v>
      </c>
      <c r="F39" s="4">
        <v>27.781935000000001</v>
      </c>
      <c r="G39" s="4">
        <v>29.062806999999999</v>
      </c>
      <c r="H39" s="4">
        <v>30.393249999999998</v>
      </c>
      <c r="I39" s="4">
        <v>32.370449000000001</v>
      </c>
      <c r="J39" s="4">
        <v>33.991639999999997</v>
      </c>
      <c r="K39" s="4">
        <v>33.956468000000001</v>
      </c>
      <c r="L39" s="4">
        <v>35.120605000000005</v>
      </c>
      <c r="M39" s="4">
        <v>35.522330000000004</v>
      </c>
      <c r="N39" s="4">
        <v>37.294000999999994</v>
      </c>
      <c r="O39" s="4">
        <v>38.656142999999993</v>
      </c>
      <c r="P39" s="4">
        <v>40.366141000000006</v>
      </c>
      <c r="Q39" s="4">
        <v>41.796999999999997</v>
      </c>
      <c r="R39" s="4">
        <v>43.524999999999999</v>
      </c>
      <c r="S39" s="4">
        <v>45.58</v>
      </c>
      <c r="T39" s="4">
        <v>46.338000000000001</v>
      </c>
      <c r="U39" s="4">
        <v>47.656999999999996</v>
      </c>
      <c r="V39" s="4">
        <v>47.883000000000003</v>
      </c>
      <c r="W39" s="4">
        <v>48.845999999999997</v>
      </c>
      <c r="X39" s="4">
        <v>49.302</v>
      </c>
      <c r="Y39" s="4">
        <v>50.232999999999997</v>
      </c>
      <c r="Z39" s="4">
        <v>50.83464</v>
      </c>
      <c r="AA39" s="4"/>
    </row>
    <row r="40" spans="1:27" s="3" customFormat="1" x14ac:dyDescent="0.15">
      <c r="A40" s="3" t="s">
        <v>73</v>
      </c>
      <c r="B40" s="3" t="s">
        <v>74</v>
      </c>
      <c r="C40" s="4"/>
      <c r="D40" s="4"/>
      <c r="E40" s="4"/>
      <c r="F40" s="4"/>
      <c r="G40" s="4"/>
      <c r="H40" s="4"/>
      <c r="I40" s="4"/>
      <c r="J40" s="4"/>
      <c r="K40" s="4"/>
      <c r="L40" s="4"/>
      <c r="M40" s="4"/>
      <c r="N40" s="4"/>
      <c r="O40" s="4"/>
      <c r="P40" s="4"/>
      <c r="Q40" s="4"/>
      <c r="R40" s="4"/>
      <c r="S40" s="4"/>
      <c r="T40" s="4"/>
      <c r="U40" s="4"/>
      <c r="V40" s="4"/>
      <c r="W40" s="4"/>
      <c r="X40" s="4"/>
      <c r="Y40" s="4"/>
      <c r="Z40" s="4"/>
      <c r="AA40" s="4"/>
    </row>
    <row r="41" spans="1:27" s="3" customFormat="1" x14ac:dyDescent="0.15">
      <c r="A41" s="3" t="s">
        <v>75</v>
      </c>
      <c r="B41" s="3" t="s">
        <v>76</v>
      </c>
      <c r="C41" s="4"/>
      <c r="D41" s="4"/>
      <c r="E41" s="4"/>
      <c r="F41" s="4"/>
      <c r="G41" s="4"/>
      <c r="H41" s="4"/>
      <c r="I41" s="4"/>
      <c r="J41" s="4"/>
      <c r="K41" s="4"/>
      <c r="L41" s="4"/>
      <c r="M41" s="4"/>
      <c r="N41" s="4"/>
      <c r="O41" s="4"/>
      <c r="P41" s="4"/>
      <c r="Q41" s="4"/>
      <c r="R41" s="4"/>
      <c r="S41" s="4"/>
      <c r="T41" s="4"/>
      <c r="U41" s="4"/>
      <c r="V41" s="4"/>
      <c r="W41" s="4"/>
      <c r="X41" s="4"/>
      <c r="Y41" s="4"/>
      <c r="Z41" s="4"/>
      <c r="AA41" s="4"/>
    </row>
    <row r="42" spans="1:27" s="3" customFormat="1" x14ac:dyDescent="0.15">
      <c r="A42" s="3" t="s">
        <v>77</v>
      </c>
      <c r="B42" s="3" t="s">
        <v>78</v>
      </c>
      <c r="C42" s="4">
        <v>1.305229</v>
      </c>
      <c r="D42" s="4">
        <v>1.3950619999999998</v>
      </c>
      <c r="E42" s="4">
        <v>1.554686</v>
      </c>
      <c r="F42" s="4">
        <v>1.7897049999999999</v>
      </c>
      <c r="G42" s="4">
        <v>2.067231</v>
      </c>
      <c r="H42" s="4">
        <v>2.249771</v>
      </c>
      <c r="I42" s="4">
        <v>2.436623</v>
      </c>
      <c r="J42" s="4">
        <v>2.3193029999999997</v>
      </c>
      <c r="K42" s="4">
        <v>2.176161</v>
      </c>
      <c r="L42" s="4">
        <v>2.2617790000000002</v>
      </c>
      <c r="M42" s="4">
        <v>2.4076759999999999</v>
      </c>
      <c r="N42" s="4">
        <v>2.5387189999999999</v>
      </c>
      <c r="O42" s="4">
        <v>2.6119090000000003</v>
      </c>
      <c r="P42" s="4">
        <v>2.6257379999999997</v>
      </c>
      <c r="Q42" s="4">
        <v>2.3140000000000001</v>
      </c>
      <c r="R42" s="4">
        <v>2.129</v>
      </c>
      <c r="S42" s="4">
        <v>2.2090000000000001</v>
      </c>
      <c r="T42" s="4">
        <v>2.42</v>
      </c>
      <c r="U42" s="4">
        <v>2.1440000000000001</v>
      </c>
      <c r="V42" s="4">
        <v>2.1930000000000001</v>
      </c>
      <c r="W42" s="4">
        <v>2.0990000000000002</v>
      </c>
      <c r="X42" s="4">
        <v>2.2040000000000002</v>
      </c>
      <c r="Y42" s="4">
        <v>2.278</v>
      </c>
      <c r="Z42" s="4">
        <v>2.34293</v>
      </c>
      <c r="AA42" s="4"/>
    </row>
    <row r="43" spans="1:27" s="3" customFormat="1" x14ac:dyDescent="0.15">
      <c r="A43" s="3" t="s">
        <v>79</v>
      </c>
      <c r="B43" s="3" t="s">
        <v>80</v>
      </c>
      <c r="C43" s="4">
        <v>9.7346999999999989E-2</v>
      </c>
      <c r="D43" s="4">
        <v>7.7015E-2</v>
      </c>
      <c r="E43" s="4">
        <v>7.7221999999999999E-2</v>
      </c>
      <c r="F43" s="4">
        <v>8.3751999999999993E-2</v>
      </c>
      <c r="G43" s="4">
        <v>6.9468999999999989E-2</v>
      </c>
      <c r="H43" s="4">
        <v>4.8642999999999999E-2</v>
      </c>
      <c r="I43" s="4">
        <v>7.5348999999999999E-2</v>
      </c>
      <c r="J43" s="4">
        <v>7.3692999999999995E-2</v>
      </c>
      <c r="K43" s="4">
        <v>6.5617000000000009E-2</v>
      </c>
      <c r="L43" s="4">
        <v>7.9302000000000011E-2</v>
      </c>
      <c r="M43" s="4">
        <v>0.117383</v>
      </c>
      <c r="N43" s="4">
        <v>0.100828</v>
      </c>
      <c r="O43" s="4">
        <v>0.101636</v>
      </c>
      <c r="P43" s="4">
        <v>0.100746</v>
      </c>
      <c r="Q43" s="4">
        <v>0.107</v>
      </c>
      <c r="R43" s="4">
        <v>0.10200000000000001</v>
      </c>
      <c r="S43" s="4">
        <v>9.3000000000000013E-2</v>
      </c>
      <c r="T43" s="4">
        <v>0.13100000000000001</v>
      </c>
      <c r="U43" s="4">
        <v>0.13600000000000001</v>
      </c>
      <c r="V43" s="4">
        <v>0.124</v>
      </c>
      <c r="W43" s="4">
        <v>0.114</v>
      </c>
      <c r="X43" s="4">
        <v>0.124</v>
      </c>
      <c r="Y43" s="4">
        <v>0.13300000000000001</v>
      </c>
      <c r="Z43" s="4">
        <v>0.14134000000000002</v>
      </c>
      <c r="AA43" s="4"/>
    </row>
    <row r="44" spans="1:27" s="3" customFormat="1" x14ac:dyDescent="0.15">
      <c r="A44" s="3" t="s">
        <v>81</v>
      </c>
      <c r="B44" s="3" t="s">
        <v>82</v>
      </c>
      <c r="C44" s="4">
        <v>1.2078820000000001</v>
      </c>
      <c r="D44" s="4">
        <v>1.318047</v>
      </c>
      <c r="E44" s="4">
        <v>1.4774639999999999</v>
      </c>
      <c r="F44" s="4">
        <v>1.7059530000000001</v>
      </c>
      <c r="G44" s="4">
        <v>1.9977619999999998</v>
      </c>
      <c r="H44" s="4">
        <v>2.2011280000000002</v>
      </c>
      <c r="I44" s="4">
        <v>2.3612739999999999</v>
      </c>
      <c r="J44" s="4">
        <v>2.2456100000000001</v>
      </c>
      <c r="K44" s="4">
        <v>2.110544</v>
      </c>
      <c r="L44" s="4">
        <v>2.182477</v>
      </c>
      <c r="M44" s="4">
        <v>2.2902930000000001</v>
      </c>
      <c r="N44" s="4">
        <v>2.437891</v>
      </c>
      <c r="O44" s="4">
        <v>2.5102730000000002</v>
      </c>
      <c r="P44" s="4">
        <v>2.5249920000000001</v>
      </c>
      <c r="Q44" s="4">
        <v>2.2069999999999999</v>
      </c>
      <c r="R44" s="4">
        <v>2.0270000000000001</v>
      </c>
      <c r="S44" s="4">
        <v>2.1160000000000001</v>
      </c>
      <c r="T44" s="4">
        <v>2.2890000000000001</v>
      </c>
      <c r="U44" s="4">
        <v>2.008</v>
      </c>
      <c r="V44" s="4">
        <v>2.069</v>
      </c>
      <c r="W44" s="4">
        <v>1.9850000000000001</v>
      </c>
      <c r="X44" s="4">
        <v>2.08</v>
      </c>
      <c r="Y44" s="4">
        <v>2.145</v>
      </c>
      <c r="Z44" s="4">
        <v>2.2015899999999999</v>
      </c>
      <c r="AA44" s="4"/>
    </row>
    <row r="45" spans="1:27"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row>
    <row r="46" spans="1:27" s="3" customFormat="1" x14ac:dyDescent="0.15">
      <c r="A46" s="3" t="s">
        <v>85</v>
      </c>
      <c r="B46" s="3" t="s">
        <v>86</v>
      </c>
      <c r="C46" s="4"/>
      <c r="D46" s="4"/>
      <c r="E46" s="4"/>
      <c r="F46" s="4"/>
      <c r="G46" s="4"/>
      <c r="H46" s="4"/>
      <c r="I46" s="4"/>
      <c r="J46" s="4"/>
      <c r="K46" s="4"/>
      <c r="L46" s="4"/>
      <c r="M46" s="4"/>
      <c r="N46" s="4"/>
      <c r="O46" s="4"/>
      <c r="P46" s="4"/>
      <c r="Q46" s="4"/>
      <c r="R46" s="4"/>
      <c r="S46" s="4"/>
      <c r="T46" s="4"/>
      <c r="U46" s="4"/>
      <c r="V46" s="4"/>
      <c r="W46" s="4"/>
      <c r="X46" s="4"/>
      <c r="Y46" s="4"/>
      <c r="Z46" s="4"/>
      <c r="AA46" s="4"/>
    </row>
    <row r="47" spans="1:27" s="3" customFormat="1" x14ac:dyDescent="0.1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row>
    <row r="48" spans="1:27" s="3" customFormat="1" x14ac:dyDescent="0.15">
      <c r="A48" s="3" t="s">
        <v>89</v>
      </c>
      <c r="B48" s="3" t="s">
        <v>90</v>
      </c>
      <c r="C48" s="4"/>
      <c r="D48" s="4"/>
      <c r="E48" s="4"/>
      <c r="F48" s="4"/>
      <c r="G48" s="4"/>
      <c r="H48" s="4"/>
      <c r="I48" s="4"/>
      <c r="J48" s="4"/>
      <c r="K48" s="4"/>
      <c r="L48" s="4"/>
      <c r="M48" s="4"/>
      <c r="N48" s="4"/>
      <c r="O48" s="4"/>
      <c r="P48" s="4"/>
      <c r="Q48" s="4"/>
      <c r="R48" s="4"/>
      <c r="S48" s="4"/>
      <c r="T48" s="4"/>
      <c r="U48" s="4"/>
      <c r="V48" s="4"/>
      <c r="W48" s="4"/>
      <c r="X48" s="4"/>
      <c r="Y48" s="4"/>
      <c r="Z48" s="4"/>
      <c r="AA48" s="4"/>
    </row>
    <row r="49" spans="1:27" s="3" customFormat="1" x14ac:dyDescent="0.15">
      <c r="A49" s="3" t="s">
        <v>91</v>
      </c>
      <c r="B49" s="3" t="s">
        <v>92</v>
      </c>
      <c r="C49" s="4"/>
      <c r="D49" s="4"/>
      <c r="E49" s="4"/>
      <c r="F49" s="4"/>
      <c r="G49" s="4"/>
      <c r="H49" s="4"/>
      <c r="I49" s="4"/>
      <c r="J49" s="4"/>
      <c r="K49" s="4"/>
      <c r="L49" s="4"/>
      <c r="M49" s="4"/>
      <c r="N49" s="4"/>
      <c r="O49" s="4"/>
      <c r="P49" s="4"/>
      <c r="Q49" s="4"/>
      <c r="R49" s="4"/>
      <c r="S49" s="4"/>
      <c r="T49" s="4"/>
      <c r="U49" s="4"/>
      <c r="V49" s="4"/>
      <c r="W49" s="4"/>
      <c r="X49" s="4"/>
      <c r="Y49" s="4"/>
      <c r="Z49" s="4"/>
      <c r="AA49" s="4"/>
    </row>
    <row r="50" spans="1:27" s="3" customFormat="1" x14ac:dyDescent="0.1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row>
    <row r="51" spans="1:27"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row>
    <row r="52" spans="1:27"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A53" s="3" t="s">
        <v>99</v>
      </c>
      <c r="B53" s="3" t="s">
        <v>100</v>
      </c>
      <c r="C53" s="4">
        <v>244.557615</v>
      </c>
      <c r="D53" s="4">
        <v>248.701413</v>
      </c>
      <c r="E53" s="4">
        <v>252.342266</v>
      </c>
      <c r="F53" s="4">
        <v>269.04229200000003</v>
      </c>
      <c r="G53" s="4">
        <v>291.53778899999998</v>
      </c>
      <c r="H53" s="4">
        <v>318.10772600000001</v>
      </c>
      <c r="I53" s="4">
        <v>330.91914600000001</v>
      </c>
      <c r="J53" s="4">
        <v>332.70352800000001</v>
      </c>
      <c r="K53" s="4">
        <v>343.00781900000004</v>
      </c>
      <c r="L53" s="4">
        <v>364.05652600000002</v>
      </c>
      <c r="M53" s="4">
        <v>384.92166100000003</v>
      </c>
      <c r="N53" s="4">
        <v>414.92281400000002</v>
      </c>
      <c r="O53" s="4">
        <v>450.05928299999999</v>
      </c>
      <c r="P53" s="4">
        <v>470.12280200000004</v>
      </c>
      <c r="Q53" s="4">
        <v>427.32</v>
      </c>
      <c r="R53" s="4">
        <v>441.06700000000001</v>
      </c>
      <c r="S53" s="4">
        <v>461.56599999999997</v>
      </c>
      <c r="T53" s="4">
        <v>469.10599999999999</v>
      </c>
      <c r="U53" s="4">
        <v>466.66800000000001</v>
      </c>
      <c r="V53" s="4">
        <v>469.07299999999998</v>
      </c>
      <c r="W53" s="4">
        <v>472.64699999999999</v>
      </c>
      <c r="X53" s="4">
        <v>487.38200000000001</v>
      </c>
      <c r="Y53" s="4">
        <v>515.92600000000004</v>
      </c>
      <c r="Z53" s="4">
        <v>537.91789000000006</v>
      </c>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110</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Zeros="0" workbookViewId="0">
      <pane xSplit="2" ySplit="3" topLeftCell="W4" activePane="bottomRight" state="frozen"/>
      <selection pane="topRight" activeCell="W1" sqref="W1"/>
      <selection pane="bottomLeft" activeCell="A4" sqref="A4"/>
      <selection pane="bottomRight" activeCell="X1" sqref="X1:AA65536"/>
    </sheetView>
  </sheetViews>
  <sheetFormatPr baseColWidth="10" defaultColWidth="10.6640625" defaultRowHeight="13" x14ac:dyDescent="0.15"/>
  <cols>
    <col min="1" max="1" width="10.6640625" customWidth="1"/>
    <col min="2" max="2" width="85.83203125" customWidth="1"/>
  </cols>
  <sheetData>
    <row r="1" spans="1:28" x14ac:dyDescent="0.15">
      <c r="A1" s="1" t="s">
        <v>111</v>
      </c>
    </row>
    <row r="3" spans="1:28" x14ac:dyDescent="0.15">
      <c r="B3" t="s">
        <v>109</v>
      </c>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c r="AB3" s="1"/>
    </row>
    <row r="4" spans="1:28" s="3" customFormat="1" x14ac:dyDescent="0.15">
      <c r="A4" s="3" t="s">
        <v>1</v>
      </c>
      <c r="B4" s="3" t="s">
        <v>2</v>
      </c>
      <c r="C4" s="4">
        <v>1.669751</v>
      </c>
      <c r="D4" s="4">
        <v>1.5117370000000001</v>
      </c>
      <c r="E4" s="4">
        <v>1.3462360000000002</v>
      </c>
      <c r="F4" s="4">
        <v>1.4380329999999999</v>
      </c>
      <c r="G4" s="4">
        <v>1.6439079999999999</v>
      </c>
      <c r="H4" s="4">
        <v>1.793339</v>
      </c>
      <c r="I4" s="4">
        <v>1.621121</v>
      </c>
      <c r="J4" s="4">
        <v>1.126816</v>
      </c>
      <c r="K4" s="4">
        <v>0.914636</v>
      </c>
      <c r="L4" s="4">
        <v>1.040254</v>
      </c>
      <c r="M4" s="4">
        <v>1.1980299999999999</v>
      </c>
      <c r="N4" s="4">
        <v>1.121021</v>
      </c>
      <c r="O4" s="4">
        <v>1.2622039999999999</v>
      </c>
      <c r="P4" s="4">
        <v>0.96936900000000004</v>
      </c>
      <c r="Q4" s="4">
        <v>0.99210500000000013</v>
      </c>
      <c r="R4" s="4">
        <v>0.99210500000000013</v>
      </c>
      <c r="S4" s="4">
        <v>0.90148500000000009</v>
      </c>
      <c r="T4" s="4">
        <v>1.0412760000000001</v>
      </c>
      <c r="U4" s="4">
        <v>1.1900299999999999</v>
      </c>
      <c r="V4" s="4">
        <v>1.3109999999999999</v>
      </c>
      <c r="W4" s="4">
        <v>1.3740000000000001</v>
      </c>
      <c r="X4" s="4">
        <v>1.2461629999999999</v>
      </c>
      <c r="Y4" s="4">
        <v>1.209816</v>
      </c>
      <c r="Z4" s="4">
        <v>1.2036120000000001</v>
      </c>
      <c r="AA4" s="4"/>
      <c r="AB4" s="4"/>
    </row>
    <row r="5" spans="1:28" s="3" customFormat="1" x14ac:dyDescent="0.15">
      <c r="A5" s="3" t="s">
        <v>3</v>
      </c>
      <c r="B5" s="3" t="s">
        <v>4</v>
      </c>
      <c r="C5" s="4">
        <v>64.590637999999998</v>
      </c>
      <c r="D5" s="4">
        <v>66.466429000000005</v>
      </c>
      <c r="E5" s="4">
        <v>68.617619000000005</v>
      </c>
      <c r="F5" s="4">
        <v>77.089855999999997</v>
      </c>
      <c r="G5" s="4">
        <v>86.164776000000003</v>
      </c>
      <c r="H5" s="4">
        <v>93.882200999999995</v>
      </c>
      <c r="I5" s="4">
        <v>94.577846000000008</v>
      </c>
      <c r="J5" s="4">
        <v>91.633533</v>
      </c>
      <c r="K5" s="4">
        <v>92.745086000000001</v>
      </c>
      <c r="L5" s="4">
        <v>94.425971000000004</v>
      </c>
      <c r="M5" s="4">
        <v>95.139717000000005</v>
      </c>
      <c r="N5" s="4">
        <v>96.501676000000003</v>
      </c>
      <c r="O5" s="4">
        <v>104.442881</v>
      </c>
      <c r="P5" s="4">
        <v>107.83347900000001</v>
      </c>
      <c r="Q5" s="4">
        <v>89.490956999999995</v>
      </c>
      <c r="R5" s="4">
        <v>96.273259999999993</v>
      </c>
      <c r="S5" s="4">
        <v>97.670690000000008</v>
      </c>
      <c r="T5" s="4">
        <v>99.620820000000009</v>
      </c>
      <c r="U5" s="4">
        <v>96.386785999999987</v>
      </c>
      <c r="V5" s="4">
        <v>98.406999999999996</v>
      </c>
      <c r="W5" s="4">
        <v>102.622</v>
      </c>
      <c r="X5" s="4">
        <v>108.88827000000001</v>
      </c>
      <c r="Y5" s="4">
        <v>110.03238</v>
      </c>
      <c r="Z5" s="4">
        <v>112.262495</v>
      </c>
      <c r="AA5" s="4"/>
      <c r="AB5" s="4"/>
    </row>
    <row r="6" spans="1:28" s="3" customFormat="1" x14ac:dyDescent="0.15">
      <c r="A6" s="3" t="s">
        <v>5</v>
      </c>
      <c r="B6" s="3" t="s">
        <v>6</v>
      </c>
      <c r="C6" s="4"/>
      <c r="D6" s="4"/>
      <c r="E6" s="4"/>
      <c r="F6" s="4"/>
      <c r="G6" s="4"/>
      <c r="H6" s="4"/>
      <c r="I6" s="4"/>
      <c r="J6" s="4"/>
      <c r="K6" s="4"/>
      <c r="L6" s="4"/>
      <c r="M6" s="4"/>
      <c r="N6" s="4"/>
      <c r="O6" s="4"/>
      <c r="P6" s="4"/>
      <c r="Q6" s="4"/>
      <c r="R6" s="4"/>
      <c r="S6" s="4"/>
      <c r="T6" s="4"/>
      <c r="U6" s="4"/>
      <c r="V6" s="4"/>
      <c r="W6" s="4"/>
      <c r="X6" s="4"/>
      <c r="Y6" s="4"/>
      <c r="Z6" s="4"/>
      <c r="AA6" s="4"/>
      <c r="AB6" s="4"/>
    </row>
    <row r="7" spans="1:28" s="3" customFormat="1" x14ac:dyDescent="0.15">
      <c r="A7" s="3" t="s">
        <v>7</v>
      </c>
      <c r="B7" s="3" t="s">
        <v>8</v>
      </c>
      <c r="C7" s="4"/>
      <c r="D7" s="4"/>
      <c r="E7" s="4"/>
      <c r="F7" s="4"/>
      <c r="G7" s="4"/>
      <c r="H7" s="4"/>
      <c r="I7" s="4"/>
      <c r="J7" s="4"/>
      <c r="K7" s="4"/>
      <c r="L7" s="4"/>
      <c r="M7" s="4"/>
      <c r="N7" s="4"/>
      <c r="O7" s="4"/>
      <c r="P7" s="4"/>
      <c r="Q7" s="4"/>
      <c r="R7" s="4"/>
      <c r="S7" s="4"/>
      <c r="T7" s="4"/>
      <c r="U7" s="4"/>
      <c r="V7" s="4"/>
      <c r="W7" s="4"/>
      <c r="X7" s="4"/>
      <c r="Y7" s="4"/>
      <c r="Z7" s="4"/>
      <c r="AA7" s="4"/>
      <c r="AB7" s="4"/>
    </row>
    <row r="8" spans="1:28" s="3" customFormat="1" x14ac:dyDescent="0.15">
      <c r="A8" s="3" t="s">
        <v>9</v>
      </c>
      <c r="B8" s="3" t="s">
        <v>10</v>
      </c>
      <c r="C8" s="4"/>
      <c r="D8" s="4"/>
      <c r="E8" s="4"/>
      <c r="F8" s="4"/>
      <c r="G8" s="4"/>
      <c r="H8" s="4"/>
      <c r="I8" s="4"/>
      <c r="J8" s="4"/>
      <c r="K8" s="4"/>
      <c r="L8" s="4"/>
      <c r="M8" s="4"/>
      <c r="N8" s="4"/>
      <c r="O8" s="4"/>
      <c r="P8" s="4"/>
      <c r="Q8" s="4"/>
      <c r="R8" s="4"/>
      <c r="S8" s="4"/>
      <c r="T8" s="4"/>
      <c r="U8" s="4"/>
      <c r="V8" s="4"/>
      <c r="W8" s="4"/>
      <c r="X8" s="4"/>
      <c r="Y8" s="4"/>
      <c r="Z8" s="4"/>
      <c r="AA8" s="4"/>
      <c r="AB8" s="4"/>
    </row>
    <row r="9" spans="1:28" s="3" customFormat="1" x14ac:dyDescent="0.15">
      <c r="A9" s="3" t="s">
        <v>11</v>
      </c>
      <c r="B9" s="3" t="s">
        <v>12</v>
      </c>
      <c r="C9" s="4"/>
      <c r="D9" s="4"/>
      <c r="E9" s="4"/>
      <c r="F9" s="4"/>
      <c r="G9" s="4"/>
      <c r="H9" s="4"/>
      <c r="I9" s="4"/>
      <c r="J9" s="4"/>
      <c r="K9" s="4"/>
      <c r="L9" s="4"/>
      <c r="M9" s="4"/>
      <c r="N9" s="4"/>
      <c r="O9" s="4"/>
      <c r="P9" s="4"/>
      <c r="Q9" s="4"/>
      <c r="R9" s="4"/>
      <c r="S9" s="4"/>
      <c r="T9" s="4"/>
      <c r="U9" s="4"/>
      <c r="V9" s="4"/>
      <c r="W9" s="4"/>
      <c r="X9" s="4"/>
      <c r="Y9" s="4"/>
      <c r="Z9" s="4"/>
      <c r="AA9" s="4"/>
      <c r="AB9" s="4"/>
    </row>
    <row r="10" spans="1:28" s="3" customFormat="1" x14ac:dyDescent="0.15">
      <c r="A10" s="3" t="s">
        <v>13</v>
      </c>
      <c r="B10" s="3" t="s">
        <v>14</v>
      </c>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s="3" customFormat="1" x14ac:dyDescent="0.15">
      <c r="A11" s="3" t="s">
        <v>15</v>
      </c>
      <c r="B11" s="3" t="s">
        <v>16</v>
      </c>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s="3" customFormat="1" x14ac:dyDescent="0.15">
      <c r="A12" s="3" t="s">
        <v>17</v>
      </c>
      <c r="B12" s="3" t="s">
        <v>18</v>
      </c>
      <c r="C12" s="4">
        <v>23.610681</v>
      </c>
      <c r="D12" s="4">
        <v>24.17454</v>
      </c>
      <c r="E12" s="4">
        <v>24.913830999999998</v>
      </c>
      <c r="F12" s="4">
        <v>27.608374999999999</v>
      </c>
      <c r="G12" s="4">
        <v>30.231210999999998</v>
      </c>
      <c r="H12" s="4">
        <v>33.369644999999998</v>
      </c>
      <c r="I12" s="4">
        <v>33.876523999999996</v>
      </c>
      <c r="J12" s="4">
        <v>31.282970000000002</v>
      </c>
      <c r="K12" s="4">
        <v>31.697189999999999</v>
      </c>
      <c r="L12" s="4">
        <v>32.444820999999997</v>
      </c>
      <c r="M12" s="4">
        <v>33.797201000000001</v>
      </c>
      <c r="N12" s="4">
        <v>33.794029999999999</v>
      </c>
      <c r="O12" s="4">
        <v>37.054817</v>
      </c>
      <c r="P12" s="4">
        <v>38.376349999999995</v>
      </c>
      <c r="Q12" s="4">
        <v>29.983363000000001</v>
      </c>
      <c r="R12" s="4">
        <v>31.216353999999999</v>
      </c>
      <c r="S12" s="4">
        <v>34.399919000000004</v>
      </c>
      <c r="T12" s="4">
        <v>35.321858999999996</v>
      </c>
      <c r="U12" s="4">
        <v>33.670197999999999</v>
      </c>
      <c r="V12" s="4">
        <v>34.991</v>
      </c>
      <c r="W12" s="4">
        <v>36.877000000000002</v>
      </c>
      <c r="X12" s="4">
        <v>37.779605000000004</v>
      </c>
      <c r="Y12" s="4">
        <v>40.114041</v>
      </c>
      <c r="Z12" s="4">
        <v>41.003769999999996</v>
      </c>
      <c r="AA12" s="4"/>
      <c r="AB12" s="4"/>
    </row>
    <row r="13" spans="1:28" s="3" customFormat="1" x14ac:dyDescent="0.15">
      <c r="A13" s="3" t="s">
        <v>19</v>
      </c>
      <c r="B13" s="3" t="s">
        <v>20</v>
      </c>
      <c r="C13" s="4">
        <v>3.7741190000000002</v>
      </c>
      <c r="D13" s="4">
        <v>3.9847139999999999</v>
      </c>
      <c r="E13" s="4">
        <v>4.2707269999999999</v>
      </c>
      <c r="F13" s="4">
        <v>4.8246319999999994</v>
      </c>
      <c r="G13" s="4">
        <v>5.4235769999999999</v>
      </c>
      <c r="H13" s="4">
        <v>6.2300649999999997</v>
      </c>
      <c r="I13" s="4">
        <v>6.9025530000000002</v>
      </c>
      <c r="J13" s="4">
        <v>6.9095389999999997</v>
      </c>
      <c r="K13" s="4">
        <v>6.7642569999999997</v>
      </c>
      <c r="L13" s="4">
        <v>6.6773280000000002</v>
      </c>
      <c r="M13" s="4">
        <v>6.9621789999999999</v>
      </c>
      <c r="N13" s="4">
        <v>6.7374520000000002</v>
      </c>
      <c r="O13" s="4">
        <v>7.1356479999999998</v>
      </c>
      <c r="P13" s="4">
        <v>7.5592510000000006</v>
      </c>
      <c r="Q13" s="4">
        <v>6.817412</v>
      </c>
      <c r="R13" s="4">
        <v>8.0040479999999992</v>
      </c>
      <c r="S13" s="4">
        <v>8.4802389999999992</v>
      </c>
      <c r="T13" s="4">
        <v>9.0884830000000001</v>
      </c>
      <c r="U13" s="4">
        <v>8.6568279999999991</v>
      </c>
      <c r="V13" s="4">
        <v>10.041</v>
      </c>
      <c r="W13" s="4">
        <v>11.804</v>
      </c>
      <c r="X13" s="4">
        <v>12.296139999999999</v>
      </c>
      <c r="Y13" s="4">
        <v>13.743558999999999</v>
      </c>
      <c r="Z13" s="4">
        <v>13.715952999999999</v>
      </c>
      <c r="AA13" s="4"/>
      <c r="AB13" s="4"/>
    </row>
    <row r="14" spans="1:28" s="3" customFormat="1" x14ac:dyDescent="0.15">
      <c r="A14" s="3" t="s">
        <v>21</v>
      </c>
      <c r="B14" s="3" t="s">
        <v>22</v>
      </c>
      <c r="C14" s="4">
        <v>3.3371060000000003</v>
      </c>
      <c r="D14" s="4">
        <v>3.476877</v>
      </c>
      <c r="E14" s="4">
        <v>3.5602199999999997</v>
      </c>
      <c r="F14" s="4">
        <v>3.9596179999999999</v>
      </c>
      <c r="G14" s="4">
        <v>4.4426769999999998</v>
      </c>
      <c r="H14" s="4">
        <v>4.687036</v>
      </c>
      <c r="I14" s="4">
        <v>4.283048</v>
      </c>
      <c r="J14" s="4">
        <v>3.7176770000000001</v>
      </c>
      <c r="K14" s="4">
        <v>3.6737660000000001</v>
      </c>
      <c r="L14" s="4">
        <v>3.8858999999999999</v>
      </c>
      <c r="M14" s="4">
        <v>3.9953820000000002</v>
      </c>
      <c r="N14" s="4">
        <v>3.9476979999999999</v>
      </c>
      <c r="O14" s="4">
        <v>4.2211650000000001</v>
      </c>
      <c r="P14" s="4">
        <v>4.3172569999999997</v>
      </c>
      <c r="Q14" s="4">
        <v>2.8631039999999999</v>
      </c>
      <c r="R14" s="4">
        <v>3.0493139999999999</v>
      </c>
      <c r="S14" s="4">
        <v>3.3022530000000003</v>
      </c>
      <c r="T14" s="4">
        <v>3.256567</v>
      </c>
      <c r="U14" s="4">
        <v>3.123586</v>
      </c>
      <c r="V14" s="4">
        <v>3.2229999999999999</v>
      </c>
      <c r="W14" s="4">
        <v>3.3119999999999998</v>
      </c>
      <c r="X14" s="4">
        <v>3.5615199999999998</v>
      </c>
      <c r="Y14" s="4">
        <v>3.7660200000000001</v>
      </c>
      <c r="Z14" s="4">
        <v>3.939044</v>
      </c>
      <c r="AA14" s="4"/>
      <c r="AB14" s="4"/>
    </row>
    <row r="15" spans="1:28" s="3" customFormat="1" x14ac:dyDescent="0.15">
      <c r="A15" s="3" t="s">
        <v>23</v>
      </c>
      <c r="B15" s="3" t="s">
        <v>24</v>
      </c>
      <c r="C15" s="4">
        <v>17.967116000000001</v>
      </c>
      <c r="D15" s="4">
        <v>18.092929999999999</v>
      </c>
      <c r="E15" s="4">
        <v>18.349094000000001</v>
      </c>
      <c r="F15" s="4">
        <v>20.144622999999999</v>
      </c>
      <c r="G15" s="4">
        <v>21.690325000000001</v>
      </c>
      <c r="H15" s="4">
        <v>23.707699999999999</v>
      </c>
      <c r="I15" s="4">
        <v>23.520636999999997</v>
      </c>
      <c r="J15" s="4">
        <v>21.046568000000001</v>
      </c>
      <c r="K15" s="4">
        <v>21.797382000000002</v>
      </c>
      <c r="L15" s="4">
        <v>22.570263999999998</v>
      </c>
      <c r="M15" s="4">
        <v>23.553591000000001</v>
      </c>
      <c r="N15" s="4">
        <v>23.942764999999998</v>
      </c>
      <c r="O15" s="4">
        <v>26.775589</v>
      </c>
      <c r="P15" s="4">
        <v>27.528288</v>
      </c>
      <c r="Q15" s="4">
        <v>20.675784</v>
      </c>
      <c r="R15" s="4">
        <v>20.214131000000002</v>
      </c>
      <c r="S15" s="4">
        <v>22.777414</v>
      </c>
      <c r="T15" s="4">
        <v>23.068171999999997</v>
      </c>
      <c r="U15" s="4">
        <v>21.977323000000002</v>
      </c>
      <c r="V15" s="4">
        <v>21.727</v>
      </c>
      <c r="W15" s="4">
        <v>21.760999999999999</v>
      </c>
      <c r="X15" s="4">
        <v>21.936996999999998</v>
      </c>
      <c r="Y15" s="4">
        <v>22.665348999999999</v>
      </c>
      <c r="Z15" s="4">
        <v>23.387608</v>
      </c>
      <c r="AA15" s="4"/>
      <c r="AB15" s="4"/>
    </row>
    <row r="16" spans="1:28" s="3" customFormat="1" x14ac:dyDescent="0.15">
      <c r="A16" s="3" t="s">
        <v>25</v>
      </c>
      <c r="B16" s="3" t="s">
        <v>26</v>
      </c>
      <c r="C16" s="4">
        <v>17.214129</v>
      </c>
      <c r="D16" s="4">
        <v>17.996960999999999</v>
      </c>
      <c r="E16" s="4">
        <v>18.758616000000004</v>
      </c>
      <c r="F16" s="4">
        <v>21.905836000000001</v>
      </c>
      <c r="G16" s="4">
        <v>26.097006</v>
      </c>
      <c r="H16" s="4">
        <v>27.864502999999999</v>
      </c>
      <c r="I16" s="4">
        <v>28.515809000000001</v>
      </c>
      <c r="J16" s="4">
        <v>29.406300999999999</v>
      </c>
      <c r="K16" s="4">
        <v>30.079594</v>
      </c>
      <c r="L16" s="4">
        <v>30.504408999999999</v>
      </c>
      <c r="M16" s="4">
        <v>28.914691999999999</v>
      </c>
      <c r="N16" s="4">
        <v>29.666826</v>
      </c>
      <c r="O16" s="4">
        <v>31.447296999999999</v>
      </c>
      <c r="P16" s="4">
        <v>33.788364000000001</v>
      </c>
      <c r="Q16" s="4">
        <v>25.751503</v>
      </c>
      <c r="R16" s="4">
        <v>32.422740000000005</v>
      </c>
      <c r="S16" s="4">
        <v>29.458411999999999</v>
      </c>
      <c r="T16" s="4">
        <v>30.138079000000001</v>
      </c>
      <c r="U16" s="4">
        <v>29.339199000000001</v>
      </c>
      <c r="V16" s="4">
        <v>29.498000000000001</v>
      </c>
      <c r="W16" s="4">
        <v>31.457000000000001</v>
      </c>
      <c r="X16" s="4">
        <v>36.358432999999998</v>
      </c>
      <c r="Y16" s="4">
        <v>35.376635</v>
      </c>
      <c r="Z16" s="4">
        <v>36.465944999999998</v>
      </c>
      <c r="AA16" s="4"/>
      <c r="AB16" s="4"/>
    </row>
    <row r="17" spans="1:28" s="3" customFormat="1" x14ac:dyDescent="0.15">
      <c r="A17" s="3" t="s">
        <v>27</v>
      </c>
      <c r="B17" s="3" t="s">
        <v>28</v>
      </c>
      <c r="C17" s="4">
        <v>23.718616000000001</v>
      </c>
      <c r="D17" s="4">
        <v>24.219856</v>
      </c>
      <c r="E17" s="4">
        <v>24.844649</v>
      </c>
      <c r="F17" s="4">
        <v>27.473866000000001</v>
      </c>
      <c r="G17" s="4">
        <v>29.771772000000002</v>
      </c>
      <c r="H17" s="4">
        <v>32.484203000000001</v>
      </c>
      <c r="I17" s="4">
        <v>31.941600999999999</v>
      </c>
      <c r="J17" s="4">
        <v>31.059771000000001</v>
      </c>
      <c r="K17" s="4">
        <v>31.074846000000001</v>
      </c>
      <c r="L17" s="4">
        <v>31.551342999999999</v>
      </c>
      <c r="M17" s="4">
        <v>32.336257000000003</v>
      </c>
      <c r="N17" s="4">
        <v>33.029257000000001</v>
      </c>
      <c r="O17" s="4">
        <v>35.864624999999997</v>
      </c>
      <c r="P17" s="4">
        <v>35.516321000000005</v>
      </c>
      <c r="Q17" s="4">
        <v>33.917386</v>
      </c>
      <c r="R17" s="4">
        <v>32.904783999999999</v>
      </c>
      <c r="S17" s="4">
        <v>33.827406000000003</v>
      </c>
      <c r="T17" s="4">
        <v>34.164614999999998</v>
      </c>
      <c r="U17" s="4">
        <v>33.403089000000001</v>
      </c>
      <c r="V17" s="4">
        <v>33.917999999999999</v>
      </c>
      <c r="W17" s="4">
        <v>34.287999999999997</v>
      </c>
      <c r="X17" s="4">
        <v>34.695743</v>
      </c>
      <c r="Y17" s="4">
        <v>34.580832999999998</v>
      </c>
      <c r="Z17" s="4">
        <v>34.829411</v>
      </c>
      <c r="AA17" s="4"/>
      <c r="AB17" s="4"/>
    </row>
    <row r="18" spans="1:28" s="3" customFormat="1" x14ac:dyDescent="0.15">
      <c r="A18" s="3" t="s">
        <v>29</v>
      </c>
      <c r="B18" s="3" t="s">
        <v>30</v>
      </c>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s="3" customFormat="1" x14ac:dyDescent="0.15">
      <c r="A19" s="3" t="s">
        <v>31</v>
      </c>
      <c r="B19" s="3" t="s">
        <v>32</v>
      </c>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s="3" customFormat="1" x14ac:dyDescent="0.15">
      <c r="A20" s="3" t="s">
        <v>33</v>
      </c>
      <c r="B20" s="3" t="s">
        <v>34</v>
      </c>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s="3" customFormat="1" x14ac:dyDescent="0.15">
      <c r="A21" s="3" t="s">
        <v>35</v>
      </c>
      <c r="B21" s="3" t="s">
        <v>36</v>
      </c>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s="3" customFormat="1" x14ac:dyDescent="0.15">
      <c r="A22" s="3" t="s">
        <v>37</v>
      </c>
      <c r="B22" s="3" t="s">
        <v>38</v>
      </c>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s="3" customFormat="1" x14ac:dyDescent="0.15">
      <c r="A23" s="3" t="s">
        <v>39</v>
      </c>
      <c r="B23" s="3" t="s">
        <v>40</v>
      </c>
      <c r="C23" s="4">
        <v>4.4004399999999997</v>
      </c>
      <c r="D23" s="4">
        <v>4.4001580000000002</v>
      </c>
      <c r="E23" s="4">
        <v>4.3233610000000002</v>
      </c>
      <c r="F23" s="4">
        <v>4.8048639999999994</v>
      </c>
      <c r="G23" s="4">
        <v>5.0374229999999995</v>
      </c>
      <c r="H23" s="4">
        <v>5.323912</v>
      </c>
      <c r="I23" s="4">
        <v>5.009868</v>
      </c>
      <c r="J23" s="4">
        <v>5.076422</v>
      </c>
      <c r="K23" s="4">
        <v>4.9628190000000005</v>
      </c>
      <c r="L23" s="4">
        <v>5.2260759999999999</v>
      </c>
      <c r="M23" s="4">
        <v>5.4380889999999997</v>
      </c>
      <c r="N23" s="4">
        <v>5.8091040000000005</v>
      </c>
      <c r="O23" s="4">
        <v>5.948156</v>
      </c>
      <c r="P23" s="4">
        <v>6.0992670000000002</v>
      </c>
      <c r="Q23" s="4">
        <v>5.2810090000000001</v>
      </c>
      <c r="R23" s="4">
        <v>5.3324509999999998</v>
      </c>
      <c r="S23" s="4">
        <v>5.4245649999999994</v>
      </c>
      <c r="T23" s="4">
        <v>5.5199539999999994</v>
      </c>
      <c r="U23" s="4">
        <v>5.5238500000000004</v>
      </c>
      <c r="V23" s="4">
        <v>5.4640000000000004</v>
      </c>
      <c r="W23" s="4">
        <v>5.3949999999999996</v>
      </c>
      <c r="X23" s="4">
        <v>5.5430550000000007</v>
      </c>
      <c r="Y23" s="4">
        <v>5.7533089999999998</v>
      </c>
      <c r="Z23" s="4">
        <v>5.8860440000000001</v>
      </c>
      <c r="AA23" s="4"/>
      <c r="AB23" s="4"/>
    </row>
    <row r="24" spans="1:28" s="3" customFormat="1" x14ac:dyDescent="0.15">
      <c r="A24" s="3" t="s">
        <v>41</v>
      </c>
      <c r="B24" s="3" t="s">
        <v>42</v>
      </c>
      <c r="C24" s="4">
        <v>19.399715</v>
      </c>
      <c r="D24" s="4">
        <v>19.887459</v>
      </c>
      <c r="E24" s="4">
        <v>20.560010999999999</v>
      </c>
      <c r="F24" s="4">
        <v>22.715562000000002</v>
      </c>
      <c r="G24" s="4">
        <v>24.757760999999999</v>
      </c>
      <c r="H24" s="4">
        <v>27.159179999999999</v>
      </c>
      <c r="I24" s="4">
        <v>26.903398000000003</v>
      </c>
      <c r="J24" s="4">
        <v>25.973919000000002</v>
      </c>
      <c r="K24" s="4">
        <v>26.091791000000001</v>
      </c>
      <c r="L24" s="4">
        <v>26.31897</v>
      </c>
      <c r="M24" s="4">
        <v>26.896761999999999</v>
      </c>
      <c r="N24" s="4">
        <v>27.232787999999999</v>
      </c>
      <c r="O24" s="4">
        <v>29.907511</v>
      </c>
      <c r="P24" s="4">
        <v>29.407204</v>
      </c>
      <c r="Q24" s="4">
        <v>28.646889999999999</v>
      </c>
      <c r="R24" s="4">
        <v>27.575371000000001</v>
      </c>
      <c r="S24" s="4">
        <v>28.407553</v>
      </c>
      <c r="T24" s="4">
        <v>28.646776000000003</v>
      </c>
      <c r="U24" s="4">
        <v>27.875646</v>
      </c>
      <c r="V24" s="4">
        <v>28.454000000000001</v>
      </c>
      <c r="W24" s="4">
        <v>28.893000000000001</v>
      </c>
      <c r="X24" s="4">
        <v>29.153751</v>
      </c>
      <c r="Y24" s="4">
        <v>28.832729</v>
      </c>
      <c r="Z24" s="4">
        <v>28.948391999999998</v>
      </c>
      <c r="AA24" s="4"/>
      <c r="AB24" s="4"/>
    </row>
    <row r="25" spans="1:28" s="3" customFormat="1" x14ac:dyDescent="0.15">
      <c r="A25" s="3" t="s">
        <v>43</v>
      </c>
      <c r="B25" s="3" t="s">
        <v>44</v>
      </c>
      <c r="C25" s="4">
        <v>186.05116599999999</v>
      </c>
      <c r="D25" s="4">
        <v>180.86601400000001</v>
      </c>
      <c r="E25" s="4">
        <v>177.010841</v>
      </c>
      <c r="F25" s="4">
        <v>181.56439600000002</v>
      </c>
      <c r="G25" s="4">
        <v>192.905833</v>
      </c>
      <c r="H25" s="4">
        <v>209.308143</v>
      </c>
      <c r="I25" s="4">
        <v>211.974615</v>
      </c>
      <c r="J25" s="4">
        <v>210.730051</v>
      </c>
      <c r="K25" s="4">
        <v>215.939989</v>
      </c>
      <c r="L25" s="4">
        <v>223.88398999999998</v>
      </c>
      <c r="M25" s="4">
        <v>231.617537</v>
      </c>
      <c r="N25" s="4">
        <v>240.593863</v>
      </c>
      <c r="O25" s="4">
        <v>251.164816</v>
      </c>
      <c r="P25" s="4">
        <v>247.36303099999998</v>
      </c>
      <c r="Q25" s="4">
        <v>231.06021100000001</v>
      </c>
      <c r="R25" s="4">
        <v>225.42302600000002</v>
      </c>
      <c r="S25" s="4">
        <v>227.58645899999999</v>
      </c>
      <c r="T25" s="4">
        <v>221.91506899999999</v>
      </c>
      <c r="U25" s="4">
        <v>221.103679</v>
      </c>
      <c r="V25" s="4">
        <v>216.27600000000001</v>
      </c>
      <c r="W25" s="4">
        <v>211.012</v>
      </c>
      <c r="X25" s="4">
        <v>211.025158</v>
      </c>
      <c r="Y25" s="4">
        <v>221.52218299999998</v>
      </c>
      <c r="Z25" s="4">
        <v>224.841994</v>
      </c>
      <c r="AA25" s="4"/>
      <c r="AB25" s="4"/>
    </row>
    <row r="26" spans="1:28" s="3" customFormat="1" x14ac:dyDescent="0.15">
      <c r="A26" s="3" t="s">
        <v>45</v>
      </c>
      <c r="B26" s="3" t="s">
        <v>46</v>
      </c>
      <c r="C26" s="4">
        <v>84.423280000000005</v>
      </c>
      <c r="D26" s="4">
        <v>88.558903999999998</v>
      </c>
      <c r="E26" s="4">
        <v>91.497267999999991</v>
      </c>
      <c r="F26" s="4">
        <v>97.756430999999992</v>
      </c>
      <c r="G26" s="4">
        <v>104.053284</v>
      </c>
      <c r="H26" s="4">
        <v>105.827426</v>
      </c>
      <c r="I26" s="4">
        <v>111.63480800000001</v>
      </c>
      <c r="J26" s="4">
        <v>112.66796600000001</v>
      </c>
      <c r="K26" s="4">
        <v>114.763605</v>
      </c>
      <c r="L26" s="4">
        <v>119.956823</v>
      </c>
      <c r="M26" s="4">
        <v>124.402143</v>
      </c>
      <c r="N26" s="4">
        <v>130.80220500000001</v>
      </c>
      <c r="O26" s="4">
        <v>137.69840100000002</v>
      </c>
      <c r="P26" s="4">
        <v>141.98055400000001</v>
      </c>
      <c r="Q26" s="4">
        <v>131.87938800000001</v>
      </c>
      <c r="R26" s="4">
        <v>139.57808199999999</v>
      </c>
      <c r="S26" s="4">
        <v>145.55447899999999</v>
      </c>
      <c r="T26" s="4">
        <v>150.123749</v>
      </c>
      <c r="U26" s="4">
        <v>150.24106499999999</v>
      </c>
      <c r="V26" s="4">
        <v>153.07900000000001</v>
      </c>
      <c r="W26" s="4">
        <v>158.869</v>
      </c>
      <c r="X26" s="4">
        <v>165.22797599999998</v>
      </c>
      <c r="Y26" s="4">
        <v>176.66004500000003</v>
      </c>
      <c r="Z26" s="4">
        <v>185.29420999999999</v>
      </c>
      <c r="AA26" s="4"/>
      <c r="AB26" s="4"/>
    </row>
    <row r="27" spans="1:28" s="3" customFormat="1" x14ac:dyDescent="0.15">
      <c r="A27" s="3" t="s">
        <v>47</v>
      </c>
      <c r="B27" s="3" t="s">
        <v>48</v>
      </c>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s="3" customFormat="1" x14ac:dyDescent="0.15">
      <c r="A28" s="3" t="s">
        <v>49</v>
      </c>
      <c r="B28" s="3" t="s">
        <v>50</v>
      </c>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s="3" customFormat="1" x14ac:dyDescent="0.15">
      <c r="A29" s="3" t="s">
        <v>51</v>
      </c>
      <c r="B29" s="3" t="s">
        <v>52</v>
      </c>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s="3" customFormat="1" x14ac:dyDescent="0.15">
      <c r="A30" s="3" t="s">
        <v>53</v>
      </c>
      <c r="B30" s="3" t="s">
        <v>54</v>
      </c>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s="3" customFormat="1" x14ac:dyDescent="0.15">
      <c r="A31" s="3" t="s">
        <v>55</v>
      </c>
      <c r="B31" s="3" t="s">
        <v>56</v>
      </c>
      <c r="C31" s="4">
        <v>25.439439</v>
      </c>
      <c r="D31" s="4">
        <v>27.870597</v>
      </c>
      <c r="E31" s="4">
        <v>29.968169000000003</v>
      </c>
      <c r="F31" s="4">
        <v>32.680827999999998</v>
      </c>
      <c r="G31" s="4">
        <v>35.678334</v>
      </c>
      <c r="H31" s="4">
        <v>36.976373000000002</v>
      </c>
      <c r="I31" s="4">
        <v>40.080107000000005</v>
      </c>
      <c r="J31" s="4">
        <v>38.691817</v>
      </c>
      <c r="K31" s="4">
        <v>40.079250999999999</v>
      </c>
      <c r="L31" s="4">
        <v>42.842765</v>
      </c>
      <c r="M31" s="4">
        <v>44.953394000000003</v>
      </c>
      <c r="N31" s="4">
        <v>47.655442000000001</v>
      </c>
      <c r="O31" s="4">
        <v>50.318066999999999</v>
      </c>
      <c r="P31" s="4">
        <v>54.568280000000001</v>
      </c>
      <c r="Q31" s="4">
        <v>50.823131000000004</v>
      </c>
      <c r="R31" s="4">
        <v>53.247126999999999</v>
      </c>
      <c r="S31" s="4">
        <v>55.004975000000002</v>
      </c>
      <c r="T31" s="4">
        <v>57.826946000000007</v>
      </c>
      <c r="U31" s="4">
        <v>58.641982000000006</v>
      </c>
      <c r="V31" s="4">
        <v>60.808999999999997</v>
      </c>
      <c r="W31" s="4">
        <v>63.985999999999997</v>
      </c>
      <c r="X31" s="4">
        <v>68.334030999999996</v>
      </c>
      <c r="Y31" s="4">
        <v>75.364501999999987</v>
      </c>
      <c r="Z31" s="4">
        <v>81.310057999999998</v>
      </c>
      <c r="AA31" s="4"/>
      <c r="AB31" s="4"/>
    </row>
    <row r="32" spans="1:28" s="3" customFormat="1" x14ac:dyDescent="0.15">
      <c r="A32" s="3" t="s">
        <v>57</v>
      </c>
      <c r="B32" s="3" t="s">
        <v>58</v>
      </c>
      <c r="C32" s="4">
        <v>7.5523609999999994</v>
      </c>
      <c r="D32" s="4">
        <v>8.8511450000000007</v>
      </c>
      <c r="E32" s="4">
        <v>9.2628310000000003</v>
      </c>
      <c r="F32" s="4">
        <v>9.3834099999999996</v>
      </c>
      <c r="G32" s="4">
        <v>9.9899570000000004</v>
      </c>
      <c r="H32" s="4">
        <v>10.372992</v>
      </c>
      <c r="I32" s="4">
        <v>11.143084999999999</v>
      </c>
      <c r="J32" s="4">
        <v>10.834813</v>
      </c>
      <c r="K32" s="4">
        <v>11.310467000000001</v>
      </c>
      <c r="L32" s="4">
        <v>12.24122</v>
      </c>
      <c r="M32" s="4">
        <v>12.813028000000001</v>
      </c>
      <c r="N32" s="4">
        <v>13.332426999999999</v>
      </c>
      <c r="O32" s="4">
        <v>14.220186</v>
      </c>
      <c r="P32" s="4">
        <v>15.199915000000001</v>
      </c>
      <c r="Q32" s="4">
        <v>12.717226</v>
      </c>
      <c r="R32" s="4">
        <v>12.757495</v>
      </c>
      <c r="S32" s="4">
        <v>12.663403000000001</v>
      </c>
      <c r="T32" s="4">
        <v>13.378095999999999</v>
      </c>
      <c r="U32" s="4">
        <v>13.914753000000001</v>
      </c>
      <c r="V32" s="4">
        <v>14.319000000000001</v>
      </c>
      <c r="W32" s="4">
        <v>14.603</v>
      </c>
      <c r="X32" s="4">
        <v>15.281283999999999</v>
      </c>
      <c r="Y32" s="4">
        <v>16.396685000000002</v>
      </c>
      <c r="Z32" s="4">
        <v>17.761838999999998</v>
      </c>
      <c r="AA32" s="4"/>
      <c r="AB32" s="4"/>
    </row>
    <row r="33" spans="1:28" s="3" customFormat="1" x14ac:dyDescent="0.15">
      <c r="A33" s="3" t="s">
        <v>59</v>
      </c>
      <c r="B33" s="3" t="s">
        <v>60</v>
      </c>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s="3" customFormat="1" x14ac:dyDescent="0.15">
      <c r="A34" s="3" t="s">
        <v>61</v>
      </c>
      <c r="B34" s="3" t="s">
        <v>62</v>
      </c>
      <c r="C34" s="4">
        <v>18.040655999999998</v>
      </c>
      <c r="D34" s="4">
        <v>19.274778999999999</v>
      </c>
      <c r="E34" s="4">
        <v>20.942971</v>
      </c>
      <c r="F34" s="4">
        <v>23.446848999999997</v>
      </c>
      <c r="G34" s="4">
        <v>25.814365000000002</v>
      </c>
      <c r="H34" s="4">
        <v>26.736533999999999</v>
      </c>
      <c r="I34" s="4">
        <v>29.067640000000001</v>
      </c>
      <c r="J34" s="4">
        <v>27.993401000000002</v>
      </c>
      <c r="K34" s="4">
        <v>28.921576000000002</v>
      </c>
      <c r="L34" s="4">
        <v>30.781784999999999</v>
      </c>
      <c r="M34" s="4">
        <v>32.325904999999999</v>
      </c>
      <c r="N34" s="4">
        <v>34.492565999999997</v>
      </c>
      <c r="O34" s="4">
        <v>36.291896999999999</v>
      </c>
      <c r="P34" s="4">
        <v>39.556894999999997</v>
      </c>
      <c r="Q34" s="4">
        <v>38.166499999999999</v>
      </c>
      <c r="R34" s="4">
        <v>40.518144999999997</v>
      </c>
      <c r="S34" s="4">
        <v>42.343139000000001</v>
      </c>
      <c r="T34" s="4">
        <v>44.452235000000002</v>
      </c>
      <c r="U34" s="4">
        <v>44.727830999999995</v>
      </c>
      <c r="V34" s="4">
        <v>46.49</v>
      </c>
      <c r="W34" s="4">
        <v>49.383000000000003</v>
      </c>
      <c r="X34" s="4">
        <v>53.053478999999996</v>
      </c>
      <c r="Y34" s="4">
        <v>58.972862999999997</v>
      </c>
      <c r="Z34" s="4">
        <v>63.553339000000001</v>
      </c>
      <c r="AA34" s="4"/>
      <c r="AB34" s="4"/>
    </row>
    <row r="35" spans="1:28" s="3" customFormat="1" x14ac:dyDescent="0.15">
      <c r="A35" s="3" t="s">
        <v>63</v>
      </c>
      <c r="B35" s="3" t="s">
        <v>64</v>
      </c>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s="3" customFormat="1" x14ac:dyDescent="0.15">
      <c r="A36" s="3" t="s">
        <v>65</v>
      </c>
      <c r="B36" s="3" t="s">
        <v>66</v>
      </c>
      <c r="C36" s="4">
        <v>4.9541599999999999</v>
      </c>
      <c r="D36" s="4">
        <v>5.0910849999999996</v>
      </c>
      <c r="E36" s="4">
        <v>5.0865519999999993</v>
      </c>
      <c r="F36" s="4">
        <v>5.3078140000000005</v>
      </c>
      <c r="G36" s="4">
        <v>5.4951020000000002</v>
      </c>
      <c r="H36" s="4">
        <v>5.3979040000000005</v>
      </c>
      <c r="I36" s="4">
        <v>5.6082740000000006</v>
      </c>
      <c r="J36" s="4">
        <v>6.0876779999999995</v>
      </c>
      <c r="K36" s="4">
        <v>6.351235</v>
      </c>
      <c r="L36" s="4">
        <v>6.3553480000000002</v>
      </c>
      <c r="M36" s="4">
        <v>6.8789379999999998</v>
      </c>
      <c r="N36" s="4">
        <v>7.5060739999999999</v>
      </c>
      <c r="O36" s="4">
        <v>7.5444080000000007</v>
      </c>
      <c r="P36" s="4">
        <v>6.5920240000000003</v>
      </c>
      <c r="Q36" s="4">
        <v>4.3457489999999996</v>
      </c>
      <c r="R36" s="4">
        <v>5.1334759999999999</v>
      </c>
      <c r="S36" s="4">
        <v>4.807766</v>
      </c>
      <c r="T36" s="4">
        <v>4.6718959999999994</v>
      </c>
      <c r="U36" s="4">
        <v>4.6577510000000002</v>
      </c>
      <c r="V36" s="4">
        <v>4.4240000000000004</v>
      </c>
      <c r="W36" s="4">
        <v>4.1840000000000002</v>
      </c>
      <c r="X36" s="4">
        <v>4.8752870000000001</v>
      </c>
      <c r="Y36" s="4">
        <v>5.5592820000000005</v>
      </c>
      <c r="Z36" s="4">
        <v>5.6796930000000003</v>
      </c>
      <c r="AA36" s="4"/>
      <c r="AB36" s="4"/>
    </row>
    <row r="37" spans="1:28" s="3" customFormat="1" x14ac:dyDescent="0.15">
      <c r="A37" s="3" t="s">
        <v>67</v>
      </c>
      <c r="B37" s="3" t="s">
        <v>68</v>
      </c>
      <c r="C37" s="4">
        <v>53.603182999999994</v>
      </c>
      <c r="D37" s="4">
        <v>54.925733999999999</v>
      </c>
      <c r="E37" s="4">
        <v>55.389425000000003</v>
      </c>
      <c r="F37" s="4">
        <v>58.353980999999997</v>
      </c>
      <c r="G37" s="4">
        <v>61.122440000000005</v>
      </c>
      <c r="H37" s="4">
        <v>61.380779000000004</v>
      </c>
      <c r="I37" s="4">
        <v>63.489570000000001</v>
      </c>
      <c r="J37" s="4">
        <v>65.972259999999991</v>
      </c>
      <c r="K37" s="4">
        <v>66.369335000000007</v>
      </c>
      <c r="L37" s="4">
        <v>68.455867999999995</v>
      </c>
      <c r="M37" s="4">
        <v>70.096740000000011</v>
      </c>
      <c r="N37" s="4">
        <v>73.005040999999991</v>
      </c>
      <c r="O37" s="4">
        <v>77.155869999999993</v>
      </c>
      <c r="P37" s="4">
        <v>78.002990000000011</v>
      </c>
      <c r="Q37" s="4">
        <v>74.254899000000009</v>
      </c>
      <c r="R37" s="4">
        <v>78.969099</v>
      </c>
      <c r="S37" s="4">
        <v>83.504114999999999</v>
      </c>
      <c r="T37" s="4">
        <v>85.191097999999997</v>
      </c>
      <c r="U37" s="4">
        <v>84.808649000000003</v>
      </c>
      <c r="V37" s="4">
        <v>85.653000000000006</v>
      </c>
      <c r="W37" s="4">
        <v>88.590999999999994</v>
      </c>
      <c r="X37" s="4">
        <v>89.833710000000011</v>
      </c>
      <c r="Y37" s="4">
        <v>93.516873000000004</v>
      </c>
      <c r="Z37" s="4">
        <v>96.101464000000007</v>
      </c>
      <c r="AA37" s="4"/>
      <c r="AB37" s="4"/>
    </row>
    <row r="38" spans="1:28" s="3" customFormat="1" x14ac:dyDescent="0.15">
      <c r="A38" s="3" t="s">
        <v>69</v>
      </c>
      <c r="B38" s="3" t="s">
        <v>70</v>
      </c>
      <c r="C38" s="4">
        <v>18.367156999999999</v>
      </c>
      <c r="D38" s="4">
        <v>19.671238000000002</v>
      </c>
      <c r="E38" s="4">
        <v>20.789348999999998</v>
      </c>
      <c r="F38" s="4">
        <v>23.577686</v>
      </c>
      <c r="G38" s="4">
        <v>25.377976999999998</v>
      </c>
      <c r="H38" s="4">
        <v>25.126011999999999</v>
      </c>
      <c r="I38" s="4">
        <v>25.517144999999999</v>
      </c>
      <c r="J38" s="4">
        <v>26.425715</v>
      </c>
      <c r="K38" s="4">
        <v>27.620472000000003</v>
      </c>
      <c r="L38" s="4">
        <v>29.223538000000001</v>
      </c>
      <c r="M38" s="4">
        <v>31.213079</v>
      </c>
      <c r="N38" s="4">
        <v>33.186883000000002</v>
      </c>
      <c r="O38" s="4">
        <v>36.635500999999998</v>
      </c>
      <c r="P38" s="4">
        <v>35.736249999999998</v>
      </c>
      <c r="Q38" s="4">
        <v>31.051062000000002</v>
      </c>
      <c r="R38" s="4">
        <v>34.479562000000001</v>
      </c>
      <c r="S38" s="4">
        <v>37.367180999999995</v>
      </c>
      <c r="T38" s="4">
        <v>38.500288999999995</v>
      </c>
      <c r="U38" s="4">
        <v>37.087044999999996</v>
      </c>
      <c r="V38" s="4">
        <v>37.770000000000003</v>
      </c>
      <c r="W38" s="4">
        <v>39.860999999999997</v>
      </c>
      <c r="X38" s="4">
        <v>41.507381000000002</v>
      </c>
      <c r="Y38" s="4">
        <v>44.288454999999999</v>
      </c>
      <c r="Z38" s="4">
        <v>46.560334000000005</v>
      </c>
      <c r="AA38" s="4"/>
      <c r="AB38" s="4"/>
    </row>
    <row r="39" spans="1:28" s="3" customFormat="1" x14ac:dyDescent="0.15">
      <c r="A39" s="3" t="s">
        <v>71</v>
      </c>
      <c r="B39" s="3" t="s">
        <v>72</v>
      </c>
      <c r="C39" s="4">
        <v>34.539617</v>
      </c>
      <c r="D39" s="4">
        <v>34.619700999999999</v>
      </c>
      <c r="E39" s="4">
        <v>34.083596</v>
      </c>
      <c r="F39" s="4">
        <v>34.426045999999999</v>
      </c>
      <c r="G39" s="4">
        <v>35.456883000000005</v>
      </c>
      <c r="H39" s="4">
        <v>35.922402999999996</v>
      </c>
      <c r="I39" s="4">
        <v>37.573965999999999</v>
      </c>
      <c r="J39" s="4">
        <v>39.122737000000001</v>
      </c>
      <c r="K39" s="4">
        <v>38.430749000000006</v>
      </c>
      <c r="L39" s="4">
        <v>38.980381000000001</v>
      </c>
      <c r="M39" s="4">
        <v>38.744400999999996</v>
      </c>
      <c r="N39" s="4">
        <v>39.726802999999997</v>
      </c>
      <c r="O39" s="4">
        <v>40.510460000000002</v>
      </c>
      <c r="P39" s="4">
        <v>42.205684999999995</v>
      </c>
      <c r="Q39" s="4">
        <v>43.164599000000003</v>
      </c>
      <c r="R39" s="4">
        <v>44.474088000000002</v>
      </c>
      <c r="S39" s="4">
        <v>46.132478999999996</v>
      </c>
      <c r="T39" s="4">
        <v>46.687120999999998</v>
      </c>
      <c r="U39" s="4">
        <v>47.713799000000002</v>
      </c>
      <c r="V39" s="4">
        <v>47.883000000000003</v>
      </c>
      <c r="W39" s="4">
        <v>48.73</v>
      </c>
      <c r="X39" s="4">
        <v>48.315985999999995</v>
      </c>
      <c r="Y39" s="4">
        <v>49.217586000000004</v>
      </c>
      <c r="Z39" s="4">
        <v>49.513775000000003</v>
      </c>
      <c r="AA39" s="4"/>
      <c r="AB39" s="4"/>
    </row>
    <row r="40" spans="1:28" s="3" customFormat="1" x14ac:dyDescent="0.15">
      <c r="A40" s="3" t="s">
        <v>73</v>
      </c>
      <c r="B40" s="3" t="s">
        <v>74</v>
      </c>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s="3" customFormat="1" x14ac:dyDescent="0.15">
      <c r="A41" s="3" t="s">
        <v>75</v>
      </c>
      <c r="B41" s="3" t="s">
        <v>76</v>
      </c>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s="3" customFormat="1" x14ac:dyDescent="0.15">
      <c r="A42" s="3" t="s">
        <v>77</v>
      </c>
      <c r="B42" s="3" t="s">
        <v>78</v>
      </c>
      <c r="C42" s="4">
        <v>1.3844620000000001</v>
      </c>
      <c r="D42" s="4">
        <v>1.4709380000000001</v>
      </c>
      <c r="E42" s="4">
        <v>1.625999</v>
      </c>
      <c r="F42" s="4">
        <v>1.861853</v>
      </c>
      <c r="G42" s="4">
        <v>2.0387499999999998</v>
      </c>
      <c r="H42" s="4">
        <v>2.1721759999999999</v>
      </c>
      <c r="I42" s="4">
        <v>2.334959</v>
      </c>
      <c r="J42" s="4">
        <v>2.2481269999999998</v>
      </c>
      <c r="K42" s="4">
        <v>2.2130300000000003</v>
      </c>
      <c r="L42" s="4">
        <v>2.3780410000000001</v>
      </c>
      <c r="M42" s="4">
        <v>2.5368150000000003</v>
      </c>
      <c r="N42" s="4">
        <v>2.6994310000000001</v>
      </c>
      <c r="O42" s="4">
        <v>2.720548</v>
      </c>
      <c r="P42" s="4">
        <v>2.7495909999999997</v>
      </c>
      <c r="Q42" s="4">
        <v>2.442123</v>
      </c>
      <c r="R42" s="4">
        <v>2.2215509999999998</v>
      </c>
      <c r="S42" s="4">
        <v>2.234073</v>
      </c>
      <c r="T42" s="4">
        <v>2.4393769999999999</v>
      </c>
      <c r="U42" s="4">
        <v>2.1430230000000003</v>
      </c>
      <c r="V42" s="4">
        <v>2.1930000000000001</v>
      </c>
      <c r="W42" s="4">
        <v>2.1080000000000001</v>
      </c>
      <c r="X42" s="4">
        <v>2.183322</v>
      </c>
      <c r="Y42" s="4">
        <v>2.2437489999999998</v>
      </c>
      <c r="Z42" s="4">
        <v>2.287147</v>
      </c>
      <c r="AA42" s="4"/>
      <c r="AB42" s="4"/>
    </row>
    <row r="43" spans="1:28" s="3" customFormat="1" x14ac:dyDescent="0.15">
      <c r="A43" s="3" t="s">
        <v>79</v>
      </c>
      <c r="B43" s="3" t="s">
        <v>80</v>
      </c>
      <c r="C43" s="4">
        <v>0.12385600000000001</v>
      </c>
      <c r="D43" s="4">
        <v>9.8132999999999998E-2</v>
      </c>
      <c r="E43" s="4">
        <v>9.8489000000000007E-2</v>
      </c>
      <c r="F43" s="4">
        <v>0.10664000000000001</v>
      </c>
      <c r="G43" s="4">
        <v>8.835999999999998E-2</v>
      </c>
      <c r="H43" s="4">
        <v>6.1399999999999996E-2</v>
      </c>
      <c r="I43" s="4">
        <v>9.4374E-2</v>
      </c>
      <c r="J43" s="4">
        <v>9.1821E-2</v>
      </c>
      <c r="K43" s="4">
        <v>8.1462000000000007E-2</v>
      </c>
      <c r="L43" s="4">
        <v>0.10001600000000001</v>
      </c>
      <c r="M43" s="4">
        <v>0.14505200000000001</v>
      </c>
      <c r="N43" s="4">
        <v>0.121708</v>
      </c>
      <c r="O43" s="4">
        <v>0.11814699999999999</v>
      </c>
      <c r="P43" s="4">
        <v>0.113344</v>
      </c>
      <c r="Q43" s="4">
        <v>0.117714</v>
      </c>
      <c r="R43" s="4">
        <v>0.113313</v>
      </c>
      <c r="S43" s="4">
        <v>9.8871000000000001E-2</v>
      </c>
      <c r="T43" s="4">
        <v>0.13395500000000002</v>
      </c>
      <c r="U43" s="4">
        <v>0.13600000000000001</v>
      </c>
      <c r="V43" s="4">
        <v>0.124</v>
      </c>
      <c r="W43" s="4">
        <v>0.114</v>
      </c>
      <c r="X43" s="4">
        <v>0.121</v>
      </c>
      <c r="Y43" s="4">
        <v>0.128806</v>
      </c>
      <c r="Z43" s="4">
        <v>0.134191</v>
      </c>
      <c r="AA43" s="4"/>
      <c r="AB43" s="4"/>
    </row>
    <row r="44" spans="1:28" s="3" customFormat="1" x14ac:dyDescent="0.15">
      <c r="A44" s="3" t="s">
        <v>81</v>
      </c>
      <c r="B44" s="3" t="s">
        <v>82</v>
      </c>
      <c r="C44" s="4">
        <v>1.2709970000000002</v>
      </c>
      <c r="D44" s="4">
        <v>1.378058</v>
      </c>
      <c r="E44" s="4">
        <v>1.5315239999999999</v>
      </c>
      <c r="F44" s="4">
        <v>1.758661</v>
      </c>
      <c r="G44" s="4">
        <v>1.9487570000000001</v>
      </c>
      <c r="H44" s="4">
        <v>2.1014050000000002</v>
      </c>
      <c r="I44" s="4">
        <v>2.237425</v>
      </c>
      <c r="J44" s="4">
        <v>2.1534949999999999</v>
      </c>
      <c r="K44" s="4">
        <v>2.1267460000000002</v>
      </c>
      <c r="L44" s="4">
        <v>2.2751939999999999</v>
      </c>
      <c r="M44" s="4">
        <v>2.3953939999999996</v>
      </c>
      <c r="N44" s="4">
        <v>2.5765720000000001</v>
      </c>
      <c r="O44" s="4">
        <v>2.6006799999999997</v>
      </c>
      <c r="P44" s="4">
        <v>2.633848</v>
      </c>
      <c r="Q44" s="4">
        <v>2.3235199999999998</v>
      </c>
      <c r="R44" s="4">
        <v>2.1076969999999999</v>
      </c>
      <c r="S44" s="4">
        <v>2.1336919999999999</v>
      </c>
      <c r="T44" s="4">
        <v>2.3051140000000001</v>
      </c>
      <c r="U44" s="4">
        <v>2.0070299999999999</v>
      </c>
      <c r="V44" s="4">
        <v>2.069</v>
      </c>
      <c r="W44" s="4">
        <v>1.994</v>
      </c>
      <c r="X44" s="4">
        <v>2.0623079999999998</v>
      </c>
      <c r="Y44" s="4">
        <v>2.1148580000000003</v>
      </c>
      <c r="Z44" s="4">
        <v>2.1528159999999996</v>
      </c>
      <c r="AA44" s="4"/>
      <c r="AB44" s="4"/>
    </row>
    <row r="45" spans="1:28" s="3" customFormat="1" x14ac:dyDescent="0.15">
      <c r="A45" s="3" t="s">
        <v>83</v>
      </c>
      <c r="B45" s="3" t="s">
        <v>84</v>
      </c>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s="3" customFormat="1" x14ac:dyDescent="0.15">
      <c r="A46" s="3" t="s">
        <v>85</v>
      </c>
      <c r="B46" s="3" t="s">
        <v>86</v>
      </c>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s="3" customFormat="1" x14ac:dyDescent="0.15">
      <c r="A47" s="3" t="s">
        <v>87</v>
      </c>
      <c r="B47" s="3" t="s">
        <v>88</v>
      </c>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s="3" customFormat="1" x14ac:dyDescent="0.15">
      <c r="A48" s="3" t="s">
        <v>89</v>
      </c>
      <c r="B48" s="3" t="s">
        <v>90</v>
      </c>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s="3" customFormat="1" x14ac:dyDescent="0.15">
      <c r="A49" s="3" t="s">
        <v>91</v>
      </c>
      <c r="B49" s="3" t="s">
        <v>92</v>
      </c>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s="3" customFormat="1" x14ac:dyDescent="0.15">
      <c r="A50" s="3" t="s">
        <v>93</v>
      </c>
      <c r="B50" s="3" t="s">
        <v>94</v>
      </c>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s="3" customFormat="1" x14ac:dyDescent="0.15">
      <c r="A51" s="3" t="s">
        <v>95</v>
      </c>
      <c r="B51" s="3" t="s">
        <v>96</v>
      </c>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15">
      <c r="A53" s="3" t="s">
        <v>99</v>
      </c>
      <c r="B53" s="3" t="s">
        <v>100</v>
      </c>
      <c r="C53" s="4">
        <v>330.19220300000001</v>
      </c>
      <c r="D53" s="4">
        <v>332.67408</v>
      </c>
      <c r="E53" s="4">
        <v>335.29814099999999</v>
      </c>
      <c r="F53" s="4">
        <v>356.79023999999998</v>
      </c>
      <c r="G53" s="4">
        <v>384.76582900000005</v>
      </c>
      <c r="H53" s="4">
        <v>410.34184299999998</v>
      </c>
      <c r="I53" s="4">
        <v>419.67647999999997</v>
      </c>
      <c r="J53" s="4">
        <v>415.82644900000003</v>
      </c>
      <c r="K53" s="4">
        <v>423.80605500000001</v>
      </c>
      <c r="L53" s="4">
        <v>438.55526000000003</v>
      </c>
      <c r="M53" s="4">
        <v>451.27109999999999</v>
      </c>
      <c r="N53" s="4">
        <v>467.72150099999999</v>
      </c>
      <c r="O53" s="4">
        <v>493.60821700000002</v>
      </c>
      <c r="P53" s="4">
        <v>497.81939599999998</v>
      </c>
      <c r="Q53" s="4">
        <v>452.668272</v>
      </c>
      <c r="R53" s="4">
        <v>462.088798</v>
      </c>
      <c r="S53" s="4">
        <v>471.63613400000003</v>
      </c>
      <c r="T53" s="4">
        <v>472.72743500000001</v>
      </c>
      <c r="U53" s="4">
        <v>468.919262</v>
      </c>
      <c r="V53" s="4">
        <v>469.07299999999998</v>
      </c>
      <c r="W53" s="4">
        <v>473.87700000000001</v>
      </c>
      <c r="X53" s="4">
        <v>486.481717</v>
      </c>
      <c r="Y53" s="4">
        <v>509.55102500000004</v>
      </c>
      <c r="Z53" s="4">
        <v>523.760313</v>
      </c>
      <c r="AA53" s="4"/>
      <c r="AB53" s="4"/>
    </row>
    <row r="54" spans="1:28"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1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Zeros="0" workbookViewId="0">
      <pane xSplit="2" ySplit="3" topLeftCell="W19" activePane="bottomRight" state="frozen"/>
      <selection pane="topRight" activeCell="W1" sqref="W1"/>
      <selection pane="bottomLeft" activeCell="A19" sqref="A19"/>
      <selection pane="bottomRight" activeCell="X1" sqref="X1:AB65536"/>
    </sheetView>
  </sheetViews>
  <sheetFormatPr baseColWidth="10" defaultColWidth="10.6640625" defaultRowHeight="13" x14ac:dyDescent="0.15"/>
  <cols>
    <col min="1" max="1" width="10.6640625" customWidth="1"/>
    <col min="2" max="2" width="85.83203125" customWidth="1"/>
  </cols>
  <sheetData>
    <row r="1" spans="1:27" x14ac:dyDescent="0.15">
      <c r="A1" s="1" t="s">
        <v>112</v>
      </c>
    </row>
    <row r="3" spans="1:27"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7" s="3" customFormat="1" x14ac:dyDescent="0.15">
      <c r="A4" s="3" t="s">
        <v>1</v>
      </c>
      <c r="B4" s="3" t="s">
        <v>2</v>
      </c>
      <c r="C4" s="4">
        <v>19.961372999999998</v>
      </c>
      <c r="D4" s="4">
        <v>20.050179</v>
      </c>
      <c r="E4" s="4">
        <v>20.389050000000001</v>
      </c>
      <c r="F4" s="4">
        <v>21.099634999999999</v>
      </c>
      <c r="G4" s="4">
        <v>21.224</v>
      </c>
      <c r="H4" s="4">
        <v>22.068000000000001</v>
      </c>
      <c r="I4" s="4">
        <v>23.495000000000001</v>
      </c>
      <c r="J4" s="4">
        <v>24.641999999999999</v>
      </c>
      <c r="K4" s="4">
        <v>25.376000000000001</v>
      </c>
      <c r="L4" s="4">
        <v>25.417999999999999</v>
      </c>
      <c r="M4" s="4">
        <v>25.992999999999999</v>
      </c>
      <c r="N4" s="4">
        <v>27.082000000000001</v>
      </c>
      <c r="O4" s="4">
        <v>27.939</v>
      </c>
      <c r="P4" s="4">
        <v>28.268999999999998</v>
      </c>
      <c r="Q4" s="4">
        <v>28.155000000000001</v>
      </c>
      <c r="R4" s="4">
        <v>29.997</v>
      </c>
      <c r="S4" s="4">
        <v>29.277000000000001</v>
      </c>
      <c r="T4" s="4">
        <v>30.978999999999999</v>
      </c>
      <c r="U4" s="4">
        <v>32.701000000000001</v>
      </c>
      <c r="V4" s="4">
        <v>32.463000000000001</v>
      </c>
      <c r="W4" s="4">
        <v>33.508000000000003</v>
      </c>
      <c r="X4" s="4">
        <v>35.542000000000002</v>
      </c>
      <c r="Y4" s="4">
        <v>35.837000000000003</v>
      </c>
      <c r="Z4" s="4">
        <v>36.298999999999999</v>
      </c>
      <c r="AA4" s="4"/>
    </row>
    <row r="5" spans="1:27" s="3" customFormat="1" x14ac:dyDescent="0.15">
      <c r="A5" s="3" t="s">
        <v>3</v>
      </c>
      <c r="B5" s="3" t="s">
        <v>4</v>
      </c>
      <c r="C5" s="4">
        <v>331.57852200000002</v>
      </c>
      <c r="D5" s="4">
        <v>342.98770100000002</v>
      </c>
      <c r="E5" s="4">
        <v>344.30730599999998</v>
      </c>
      <c r="F5" s="4">
        <v>359.397763</v>
      </c>
      <c r="G5" s="4">
        <v>373.62313900000004</v>
      </c>
      <c r="H5" s="4">
        <v>394.34805599999999</v>
      </c>
      <c r="I5" s="4">
        <v>409.937726</v>
      </c>
      <c r="J5" s="4">
        <v>419.98126000000002</v>
      </c>
      <c r="K5" s="4">
        <v>433.77982099999997</v>
      </c>
      <c r="L5" s="4">
        <v>450.22770899999995</v>
      </c>
      <c r="M5" s="4">
        <v>465.53058600000003</v>
      </c>
      <c r="N5" s="4">
        <v>480.33711700000003</v>
      </c>
      <c r="O5" s="4">
        <v>497.47129799999999</v>
      </c>
      <c r="P5" s="4">
        <v>511.97058000000004</v>
      </c>
      <c r="Q5" s="4">
        <v>504.29462900000004</v>
      </c>
      <c r="R5" s="4">
        <v>518.88751100000002</v>
      </c>
      <c r="S5" s="4">
        <v>535.694433</v>
      </c>
      <c r="T5" s="4">
        <v>543.16320799999994</v>
      </c>
      <c r="U5" s="4">
        <v>544.73810000000003</v>
      </c>
      <c r="V5" s="4">
        <v>541.33100000000002</v>
      </c>
      <c r="W5" s="4">
        <v>546.73900000000003</v>
      </c>
      <c r="X5" s="4">
        <v>554.49900000000002</v>
      </c>
      <c r="Y5" s="4">
        <v>567.11199999999997</v>
      </c>
      <c r="Z5" s="4">
        <v>579.30137000000002</v>
      </c>
      <c r="AA5" s="4"/>
    </row>
    <row r="6" spans="1:27" s="3" customFormat="1" x14ac:dyDescent="0.15">
      <c r="A6" s="3" t="s">
        <v>5</v>
      </c>
      <c r="B6" s="3" t="s">
        <v>6</v>
      </c>
      <c r="C6" s="4">
        <v>26.706121</v>
      </c>
      <c r="D6" s="4">
        <v>28.777229999999999</v>
      </c>
      <c r="E6" s="4">
        <v>28.188273000000002</v>
      </c>
      <c r="F6" s="4">
        <v>29.608812999999998</v>
      </c>
      <c r="G6" s="4">
        <v>29.187926000000001</v>
      </c>
      <c r="H6" s="4">
        <v>29.377862</v>
      </c>
      <c r="I6" s="4">
        <v>31.942276000000003</v>
      </c>
      <c r="J6" s="4">
        <v>31.876151999999998</v>
      </c>
      <c r="K6" s="4">
        <v>34.426889000000003</v>
      </c>
      <c r="L6" s="4">
        <v>35.780915</v>
      </c>
      <c r="M6" s="4">
        <v>36.929783</v>
      </c>
      <c r="N6" s="4">
        <v>39.337235</v>
      </c>
      <c r="O6" s="4">
        <v>39.898338000000003</v>
      </c>
      <c r="P6" s="4">
        <v>42.873540999999996</v>
      </c>
      <c r="Q6" s="4">
        <v>44.653512999999997</v>
      </c>
      <c r="R6" s="4">
        <v>46.969315999999999</v>
      </c>
      <c r="S6" s="4">
        <v>47.101832999999999</v>
      </c>
      <c r="T6" s="4">
        <v>50.989559999999997</v>
      </c>
      <c r="U6" s="4">
        <v>54.293999999999997</v>
      </c>
      <c r="V6" s="4">
        <v>50.981999999999999</v>
      </c>
      <c r="W6" s="4">
        <v>53.179000000000002</v>
      </c>
      <c r="X6" s="4">
        <v>54.661000000000001</v>
      </c>
      <c r="Y6" s="4">
        <v>54.923000000000002</v>
      </c>
      <c r="Z6" s="4">
        <v>56.506999999999998</v>
      </c>
      <c r="AA6" s="4"/>
    </row>
    <row r="7" spans="1:27" s="3" customFormat="1" x14ac:dyDescent="0.15">
      <c r="A7" s="3" t="s">
        <v>7</v>
      </c>
      <c r="B7" s="3" t="s">
        <v>8</v>
      </c>
      <c r="C7" s="4">
        <v>1.7388000000000001E-2</v>
      </c>
      <c r="D7" s="4">
        <v>1.7449000000000003E-2</v>
      </c>
      <c r="E7" s="4">
        <v>1.7759E-2</v>
      </c>
      <c r="F7" s="4">
        <v>1.7943000000000004E-2</v>
      </c>
      <c r="G7" s="4">
        <v>1.7999999999999999E-2</v>
      </c>
      <c r="H7" s="4">
        <v>1.7000000000000001E-2</v>
      </c>
      <c r="I7" s="4">
        <v>1.6E-2</v>
      </c>
      <c r="J7" s="4">
        <v>1.6E-2</v>
      </c>
      <c r="K7" s="4">
        <v>1.7000000000000001E-2</v>
      </c>
      <c r="L7" s="4">
        <v>1.9E-2</v>
      </c>
      <c r="M7" s="4">
        <v>2.3E-2</v>
      </c>
      <c r="N7" s="4">
        <v>2.1999999999999999E-2</v>
      </c>
      <c r="O7" s="4">
        <v>2.1000000000000001E-2</v>
      </c>
      <c r="P7" s="4">
        <v>2.1999999999999999E-2</v>
      </c>
      <c r="Q7" s="4">
        <v>2.3E-2</v>
      </c>
      <c r="R7" s="4">
        <v>2.3E-2</v>
      </c>
      <c r="S7" s="4">
        <v>2.3E-2</v>
      </c>
      <c r="T7" s="4">
        <v>2.3E-2</v>
      </c>
      <c r="U7" s="4">
        <v>2.3E-2</v>
      </c>
      <c r="V7" s="4">
        <v>2.1999999999999999E-2</v>
      </c>
      <c r="W7" s="4">
        <v>2.1999999999999999E-2</v>
      </c>
      <c r="X7" s="4">
        <v>2.1000000000000001E-2</v>
      </c>
      <c r="Y7" s="4">
        <v>2.1000000000000001E-2</v>
      </c>
      <c r="Z7" s="4">
        <v>2.1000000000000001E-2</v>
      </c>
      <c r="AA7" s="4"/>
    </row>
    <row r="8" spans="1:27" s="3" customFormat="1" x14ac:dyDescent="0.15">
      <c r="A8" s="3" t="s">
        <v>9</v>
      </c>
      <c r="B8" s="3" t="s">
        <v>10</v>
      </c>
      <c r="C8" s="4">
        <v>20.613311000000003</v>
      </c>
      <c r="D8" s="4">
        <v>22.136169000000002</v>
      </c>
      <c r="E8" s="4">
        <v>21.138498999999999</v>
      </c>
      <c r="F8" s="4">
        <v>22.196925</v>
      </c>
      <c r="G8" s="4">
        <v>21.370926000000001</v>
      </c>
      <c r="H8" s="4">
        <v>21.397862</v>
      </c>
      <c r="I8" s="4">
        <v>23.727276000000003</v>
      </c>
      <c r="J8" s="4">
        <v>23.174151999999999</v>
      </c>
      <c r="K8" s="4">
        <v>25.215889000000001</v>
      </c>
      <c r="L8" s="4">
        <v>26.216915</v>
      </c>
      <c r="M8" s="4">
        <v>26.879783</v>
      </c>
      <c r="N8" s="4">
        <v>28.685235000000002</v>
      </c>
      <c r="O8" s="4">
        <v>28.644338000000001</v>
      </c>
      <c r="P8" s="4">
        <v>31.123540999999999</v>
      </c>
      <c r="Q8" s="4">
        <v>32.360512999999997</v>
      </c>
      <c r="R8" s="4">
        <v>34.531315999999997</v>
      </c>
      <c r="S8" s="4">
        <v>34.295833000000002</v>
      </c>
      <c r="T8" s="4">
        <v>37.882559999999998</v>
      </c>
      <c r="U8" s="4">
        <v>41.030999999999999</v>
      </c>
      <c r="V8" s="4">
        <v>37.377000000000002</v>
      </c>
      <c r="W8" s="4">
        <v>39.335000000000001</v>
      </c>
      <c r="X8" s="4">
        <v>40.889000000000003</v>
      </c>
      <c r="Y8" s="4">
        <v>40.771999999999998</v>
      </c>
      <c r="Z8" s="4">
        <v>42.219000000000001</v>
      </c>
      <c r="AA8" s="4"/>
    </row>
    <row r="9" spans="1:27" s="3" customFormat="1" x14ac:dyDescent="0.15">
      <c r="A9" s="3" t="s">
        <v>11</v>
      </c>
      <c r="B9" s="3" t="s">
        <v>12</v>
      </c>
      <c r="C9" s="4">
        <v>6.0754219999999997</v>
      </c>
      <c r="D9" s="4">
        <v>6.6236120000000005</v>
      </c>
      <c r="E9" s="4">
        <v>7.0320150000000003</v>
      </c>
      <c r="F9" s="4">
        <v>7.3939449999999995</v>
      </c>
      <c r="G9" s="4">
        <v>7.7990000000000004</v>
      </c>
      <c r="H9" s="4">
        <v>7.9630000000000001</v>
      </c>
      <c r="I9" s="4">
        <v>8.1989999999999998</v>
      </c>
      <c r="J9" s="4">
        <v>8.6859999999999999</v>
      </c>
      <c r="K9" s="4">
        <v>9.1940000000000008</v>
      </c>
      <c r="L9" s="4">
        <v>9.5449999999999999</v>
      </c>
      <c r="M9" s="4">
        <v>10.026999999999999</v>
      </c>
      <c r="N9" s="4">
        <v>10.63</v>
      </c>
      <c r="O9" s="4">
        <v>11.233000000000001</v>
      </c>
      <c r="P9" s="4">
        <v>11.728</v>
      </c>
      <c r="Q9" s="4">
        <v>12.27</v>
      </c>
      <c r="R9" s="4">
        <v>12.414999999999999</v>
      </c>
      <c r="S9" s="4">
        <v>12.782999999999999</v>
      </c>
      <c r="T9" s="4">
        <v>13.084</v>
      </c>
      <c r="U9" s="4">
        <v>13.24</v>
      </c>
      <c r="V9" s="4">
        <v>13.583</v>
      </c>
      <c r="W9" s="4">
        <v>13.821999999999999</v>
      </c>
      <c r="X9" s="4">
        <v>13.750999999999999</v>
      </c>
      <c r="Y9" s="4">
        <v>14.13</v>
      </c>
      <c r="Z9" s="4">
        <v>14.266999999999999</v>
      </c>
      <c r="AA9" s="4"/>
    </row>
    <row r="10" spans="1:27" s="3" customFormat="1" x14ac:dyDescent="0.15">
      <c r="A10" s="3" t="s">
        <v>13</v>
      </c>
      <c r="B10" s="3" t="s">
        <v>14</v>
      </c>
      <c r="C10" s="4">
        <v>102.779636</v>
      </c>
      <c r="D10" s="4">
        <v>104.76374899999999</v>
      </c>
      <c r="E10" s="4">
        <v>107.456463</v>
      </c>
      <c r="F10" s="4">
        <v>110.75753200000001</v>
      </c>
      <c r="G10" s="4">
        <v>113.67100000000001</v>
      </c>
      <c r="H10" s="4">
        <v>118.714</v>
      </c>
      <c r="I10" s="4">
        <v>124.84399999999999</v>
      </c>
      <c r="J10" s="4">
        <v>129.61099999999999</v>
      </c>
      <c r="K10" s="4">
        <v>133.61699999999999</v>
      </c>
      <c r="L10" s="4">
        <v>136.73599999999999</v>
      </c>
      <c r="M10" s="4">
        <v>138.40799999999999</v>
      </c>
      <c r="N10" s="4">
        <v>141.46799999999999</v>
      </c>
      <c r="O10" s="4">
        <v>145.274</v>
      </c>
      <c r="P10" s="4">
        <v>151.75800000000001</v>
      </c>
      <c r="Q10" s="4">
        <v>153.53</v>
      </c>
      <c r="R10" s="4">
        <v>157.93899999999999</v>
      </c>
      <c r="S10" s="4">
        <v>164.70500000000001</v>
      </c>
      <c r="T10" s="4">
        <v>169.917</v>
      </c>
      <c r="U10" s="4">
        <v>172.99809999999999</v>
      </c>
      <c r="V10" s="4">
        <v>173.59</v>
      </c>
      <c r="W10" s="4">
        <v>175.392</v>
      </c>
      <c r="X10" s="4">
        <v>176.749</v>
      </c>
      <c r="Y10" s="4">
        <v>179.191</v>
      </c>
      <c r="Z10" s="4">
        <v>181.98599999999999</v>
      </c>
      <c r="AA10" s="4"/>
    </row>
    <row r="11" spans="1:27" s="3" customFormat="1" x14ac:dyDescent="0.15">
      <c r="A11" s="3" t="s">
        <v>15</v>
      </c>
      <c r="B11" s="3" t="s">
        <v>16</v>
      </c>
      <c r="C11" s="4">
        <v>27.458703</v>
      </c>
      <c r="D11" s="4">
        <v>29.442460999999998</v>
      </c>
      <c r="E11" s="4">
        <v>30.331167000000001</v>
      </c>
      <c r="F11" s="4">
        <v>29.66198</v>
      </c>
      <c r="G11" s="4">
        <v>31.12</v>
      </c>
      <c r="H11" s="4">
        <v>36.177999999999997</v>
      </c>
      <c r="I11" s="4">
        <v>35.302</v>
      </c>
      <c r="J11" s="4">
        <v>33.924999999999997</v>
      </c>
      <c r="K11" s="4">
        <v>35.018000000000001</v>
      </c>
      <c r="L11" s="4">
        <v>37.340000000000003</v>
      </c>
      <c r="M11" s="4">
        <v>41.603000000000002</v>
      </c>
      <c r="N11" s="4">
        <v>43.305</v>
      </c>
      <c r="O11" s="4">
        <v>43.615000000000002</v>
      </c>
      <c r="P11" s="4">
        <v>49.594999999999999</v>
      </c>
      <c r="Q11" s="4">
        <v>39.399000000000001</v>
      </c>
      <c r="R11" s="4">
        <v>43.762999999999998</v>
      </c>
      <c r="S11" s="4">
        <v>48.863</v>
      </c>
      <c r="T11" s="4">
        <v>51.191000000000003</v>
      </c>
      <c r="U11" s="4">
        <v>49.017000000000003</v>
      </c>
      <c r="V11" s="4">
        <v>45.96</v>
      </c>
      <c r="W11" s="4">
        <v>41.83</v>
      </c>
      <c r="X11" s="4">
        <v>40.426000000000002</v>
      </c>
      <c r="Y11" s="4">
        <v>44.277000000000001</v>
      </c>
      <c r="Z11" s="4">
        <v>49.930810000000001</v>
      </c>
      <c r="AA11" s="4"/>
    </row>
    <row r="12" spans="1:27" s="3" customFormat="1" x14ac:dyDescent="0.15">
      <c r="A12" s="3" t="s">
        <v>17</v>
      </c>
      <c r="B12" s="3" t="s">
        <v>18</v>
      </c>
      <c r="C12" s="4">
        <v>19.526482999999999</v>
      </c>
      <c r="D12" s="4">
        <v>19.844432000000001</v>
      </c>
      <c r="E12" s="4">
        <v>20.652495999999999</v>
      </c>
      <c r="F12" s="4">
        <v>22.473710999999998</v>
      </c>
      <c r="G12" s="4">
        <v>24.45</v>
      </c>
      <c r="H12" s="4">
        <v>26.774000000000001</v>
      </c>
      <c r="I12" s="4">
        <v>26.837</v>
      </c>
      <c r="J12" s="4">
        <v>27.216999999999999</v>
      </c>
      <c r="K12" s="4">
        <v>28.231999999999999</v>
      </c>
      <c r="L12" s="4">
        <v>30.361999999999998</v>
      </c>
      <c r="M12" s="4">
        <v>31.893000000000001</v>
      </c>
      <c r="N12" s="4">
        <v>33.953000000000003</v>
      </c>
      <c r="O12" s="4">
        <v>36.081000000000003</v>
      </c>
      <c r="P12" s="4">
        <v>35.21</v>
      </c>
      <c r="Q12" s="4">
        <v>34.314</v>
      </c>
      <c r="R12" s="4">
        <v>33.838999999999999</v>
      </c>
      <c r="S12" s="4">
        <v>33.320999999999998</v>
      </c>
      <c r="T12" s="4">
        <v>33.042000000000002</v>
      </c>
      <c r="U12" s="4">
        <v>32.468000000000004</v>
      </c>
      <c r="V12" s="4">
        <v>32.270000000000003</v>
      </c>
      <c r="W12" s="4">
        <v>32.520000000000003</v>
      </c>
      <c r="X12" s="4">
        <v>32.725000000000001</v>
      </c>
      <c r="Y12" s="4">
        <v>32.436999999999998</v>
      </c>
      <c r="Z12" s="4">
        <v>32.333539999999999</v>
      </c>
      <c r="AA12" s="4"/>
    </row>
    <row r="13" spans="1:27" s="3" customFormat="1" x14ac:dyDescent="0.15">
      <c r="A13" s="3" t="s">
        <v>19</v>
      </c>
      <c r="B13" s="3" t="s">
        <v>20</v>
      </c>
      <c r="C13" s="4">
        <v>10.784265999999999</v>
      </c>
      <c r="D13" s="4">
        <v>11.101747999999999</v>
      </c>
      <c r="E13" s="4">
        <v>11.765060999999999</v>
      </c>
      <c r="F13" s="4">
        <v>13.193976000000001</v>
      </c>
      <c r="G13" s="4">
        <v>14.760999999999999</v>
      </c>
      <c r="H13" s="4">
        <v>16.634</v>
      </c>
      <c r="I13" s="4">
        <v>16.542000000000002</v>
      </c>
      <c r="J13" s="4">
        <v>16.510999999999999</v>
      </c>
      <c r="K13" s="4">
        <v>17.094999999999999</v>
      </c>
      <c r="L13" s="4">
        <v>18.762</v>
      </c>
      <c r="M13" s="4">
        <v>19.882000000000001</v>
      </c>
      <c r="N13" s="4">
        <v>21.58</v>
      </c>
      <c r="O13" s="4">
        <v>23.184999999999999</v>
      </c>
      <c r="P13" s="4">
        <v>22.15</v>
      </c>
      <c r="Q13" s="4">
        <v>21.41</v>
      </c>
      <c r="R13" s="4">
        <v>20.779</v>
      </c>
      <c r="S13" s="4">
        <v>20.077000000000002</v>
      </c>
      <c r="T13" s="4">
        <v>19.677</v>
      </c>
      <c r="U13" s="4">
        <v>19.148</v>
      </c>
      <c r="V13" s="4">
        <v>18.827000000000002</v>
      </c>
      <c r="W13" s="4">
        <v>18.768000000000001</v>
      </c>
      <c r="X13" s="4">
        <v>18.762</v>
      </c>
      <c r="Y13" s="4">
        <v>18.106000000000002</v>
      </c>
      <c r="Z13" s="4">
        <v>18.03454</v>
      </c>
      <c r="AA13" s="4"/>
    </row>
    <row r="14" spans="1:27" s="3" customFormat="1" x14ac:dyDescent="0.15">
      <c r="A14" s="3" t="s">
        <v>21</v>
      </c>
      <c r="B14" s="3" t="s">
        <v>22</v>
      </c>
      <c r="C14" s="4">
        <v>7.6176430000000002</v>
      </c>
      <c r="D14" s="4">
        <v>7.6050680000000002</v>
      </c>
      <c r="E14" s="4">
        <v>7.7228829999999995</v>
      </c>
      <c r="F14" s="4">
        <v>8.046543999999999</v>
      </c>
      <c r="G14" s="4">
        <v>8.4260000000000002</v>
      </c>
      <c r="H14" s="4">
        <v>8.7989999999999995</v>
      </c>
      <c r="I14" s="4">
        <v>8.9559999999999995</v>
      </c>
      <c r="J14" s="4">
        <v>9.3059999999999992</v>
      </c>
      <c r="K14" s="4">
        <v>9.7029999999999994</v>
      </c>
      <c r="L14" s="4">
        <v>10.042</v>
      </c>
      <c r="M14" s="4">
        <v>10.41</v>
      </c>
      <c r="N14" s="4">
        <v>10.798</v>
      </c>
      <c r="O14" s="4">
        <v>11.206</v>
      </c>
      <c r="P14" s="4">
        <v>11.41</v>
      </c>
      <c r="Q14" s="4">
        <v>11.343999999999999</v>
      </c>
      <c r="R14" s="4">
        <v>11.552</v>
      </c>
      <c r="S14" s="4">
        <v>11.696999999999999</v>
      </c>
      <c r="T14" s="4">
        <v>11.824999999999999</v>
      </c>
      <c r="U14" s="4">
        <v>11.72</v>
      </c>
      <c r="V14" s="4">
        <v>11.781000000000001</v>
      </c>
      <c r="W14" s="4">
        <v>12.065</v>
      </c>
      <c r="X14" s="4">
        <v>12.279</v>
      </c>
      <c r="Y14" s="4">
        <v>12.706</v>
      </c>
      <c r="Z14" s="4">
        <v>12.657999999999999</v>
      </c>
      <c r="AA14" s="4"/>
    </row>
    <row r="15" spans="1:27" s="3" customFormat="1" x14ac:dyDescent="0.15">
      <c r="A15" s="3" t="s">
        <v>23</v>
      </c>
      <c r="B15" s="3" t="s">
        <v>24</v>
      </c>
      <c r="C15" s="4">
        <v>1.124574</v>
      </c>
      <c r="D15" s="4">
        <v>1.137616</v>
      </c>
      <c r="E15" s="4">
        <v>1.1645519999999998</v>
      </c>
      <c r="F15" s="4">
        <v>1.2331909999999999</v>
      </c>
      <c r="G15" s="4">
        <v>1.2629999999999999</v>
      </c>
      <c r="H15" s="4">
        <v>1.341</v>
      </c>
      <c r="I15" s="4">
        <v>1.339</v>
      </c>
      <c r="J15" s="4">
        <v>1.4</v>
      </c>
      <c r="K15" s="4">
        <v>1.4339999999999999</v>
      </c>
      <c r="L15" s="4">
        <v>1.5580000000000001</v>
      </c>
      <c r="M15" s="4">
        <v>1.601</v>
      </c>
      <c r="N15" s="4">
        <v>1.575</v>
      </c>
      <c r="O15" s="4">
        <v>1.69</v>
      </c>
      <c r="P15" s="4">
        <v>1.65</v>
      </c>
      <c r="Q15" s="4">
        <v>1.56</v>
      </c>
      <c r="R15" s="4">
        <v>1.508</v>
      </c>
      <c r="S15" s="4">
        <v>1.5469999999999999</v>
      </c>
      <c r="T15" s="4">
        <v>1.54</v>
      </c>
      <c r="U15" s="4">
        <v>1.6</v>
      </c>
      <c r="V15" s="4">
        <v>1.6619999999999999</v>
      </c>
      <c r="W15" s="4">
        <v>1.6870000000000001</v>
      </c>
      <c r="X15" s="4">
        <v>1.6839999999999997</v>
      </c>
      <c r="Y15" s="4">
        <v>1.625</v>
      </c>
      <c r="Z15" s="4">
        <v>1.641</v>
      </c>
      <c r="AA15" s="4"/>
    </row>
    <row r="16" spans="1:27" s="3" customFormat="1" x14ac:dyDescent="0.15">
      <c r="A16" s="3" t="s">
        <v>25</v>
      </c>
      <c r="B16" s="3" t="s">
        <v>26</v>
      </c>
      <c r="C16" s="4">
        <v>42.285288000000001</v>
      </c>
      <c r="D16" s="4">
        <v>45.585366</v>
      </c>
      <c r="E16" s="4">
        <v>40.404021</v>
      </c>
      <c r="F16" s="4">
        <v>45.233789999999999</v>
      </c>
      <c r="G16" s="4">
        <v>49.381999999999998</v>
      </c>
      <c r="H16" s="4">
        <v>50.360999999999997</v>
      </c>
      <c r="I16" s="4">
        <v>53.494999999999997</v>
      </c>
      <c r="J16" s="4">
        <v>54.36</v>
      </c>
      <c r="K16" s="4">
        <v>54.14</v>
      </c>
      <c r="L16" s="4">
        <v>56.883000000000003</v>
      </c>
      <c r="M16" s="4">
        <v>59.591000000000001</v>
      </c>
      <c r="N16" s="4">
        <v>60.377000000000002</v>
      </c>
      <c r="O16" s="4">
        <v>64.076999999999998</v>
      </c>
      <c r="P16" s="4">
        <v>62.914999999999999</v>
      </c>
      <c r="Q16" s="4">
        <v>64.046999999999997</v>
      </c>
      <c r="R16" s="4">
        <v>63.777000000000001</v>
      </c>
      <c r="S16" s="4">
        <v>65.757000000000005</v>
      </c>
      <c r="T16" s="4">
        <v>61.615000000000002</v>
      </c>
      <c r="U16" s="4">
        <v>59.402999999999999</v>
      </c>
      <c r="V16" s="4">
        <v>59.457999999999998</v>
      </c>
      <c r="W16" s="4">
        <v>62.280999999999999</v>
      </c>
      <c r="X16" s="4">
        <v>66.873000000000005</v>
      </c>
      <c r="Y16" s="4">
        <v>70.924000000000007</v>
      </c>
      <c r="Z16" s="4">
        <v>73.57002</v>
      </c>
      <c r="AA16" s="4"/>
    </row>
    <row r="17" spans="1:27" s="3" customFormat="1" x14ac:dyDescent="0.15">
      <c r="A17" s="3" t="s">
        <v>27</v>
      </c>
      <c r="B17" s="3" t="s">
        <v>28</v>
      </c>
      <c r="C17" s="4">
        <v>112.82229099999999</v>
      </c>
      <c r="D17" s="4">
        <v>114.57446300000001</v>
      </c>
      <c r="E17" s="4">
        <v>117.274886</v>
      </c>
      <c r="F17" s="4">
        <v>121.66193700000001</v>
      </c>
      <c r="G17" s="4">
        <v>125.81221400000001</v>
      </c>
      <c r="H17" s="4">
        <v>132.94319399999998</v>
      </c>
      <c r="I17" s="4">
        <v>137.51745000000003</v>
      </c>
      <c r="J17" s="4">
        <v>142.992108</v>
      </c>
      <c r="K17" s="4">
        <v>148.345932</v>
      </c>
      <c r="L17" s="4">
        <v>153.12579399999998</v>
      </c>
      <c r="M17" s="4">
        <v>157.10580300000001</v>
      </c>
      <c r="N17" s="4">
        <v>161.89688200000001</v>
      </c>
      <c r="O17" s="4">
        <v>168.52596</v>
      </c>
      <c r="P17" s="4">
        <v>169.61903799999999</v>
      </c>
      <c r="Q17" s="4">
        <v>168.35111699999999</v>
      </c>
      <c r="R17" s="4">
        <v>172.60019500000001</v>
      </c>
      <c r="S17" s="4">
        <v>175.94660000000002</v>
      </c>
      <c r="T17" s="4">
        <v>176.408648</v>
      </c>
      <c r="U17" s="4">
        <v>176.55799999999999</v>
      </c>
      <c r="V17" s="4">
        <v>179.071</v>
      </c>
      <c r="W17" s="4">
        <v>181.53700000000001</v>
      </c>
      <c r="X17" s="4">
        <v>183.065</v>
      </c>
      <c r="Y17" s="4">
        <v>185.36</v>
      </c>
      <c r="Z17" s="4">
        <v>184.97399999999999</v>
      </c>
      <c r="AA17" s="4"/>
    </row>
    <row r="18" spans="1:27" s="3" customFormat="1" x14ac:dyDescent="0.15">
      <c r="A18" s="3" t="s">
        <v>29</v>
      </c>
      <c r="B18" s="3" t="s">
        <v>30</v>
      </c>
      <c r="C18" s="4">
        <v>41.270313000000002</v>
      </c>
      <c r="D18" s="4">
        <v>41.465391000000004</v>
      </c>
      <c r="E18" s="4">
        <v>42.122822999999997</v>
      </c>
      <c r="F18" s="4">
        <v>42.899497000000004</v>
      </c>
      <c r="G18" s="4">
        <v>43.451999999999998</v>
      </c>
      <c r="H18" s="4">
        <v>45.246000000000002</v>
      </c>
      <c r="I18" s="4">
        <v>45.524000000000001</v>
      </c>
      <c r="J18" s="4">
        <v>47.2</v>
      </c>
      <c r="K18" s="4">
        <v>48.430999999999997</v>
      </c>
      <c r="L18" s="4">
        <v>49.268000000000001</v>
      </c>
      <c r="M18" s="4">
        <v>49.83</v>
      </c>
      <c r="N18" s="4">
        <v>50.698</v>
      </c>
      <c r="O18" s="4">
        <v>52.353000000000002</v>
      </c>
      <c r="P18" s="4">
        <v>51.627000000000002</v>
      </c>
      <c r="Q18" s="4">
        <v>50.061999999999998</v>
      </c>
      <c r="R18" s="4">
        <v>50.427</v>
      </c>
      <c r="S18" s="4">
        <v>50.588999999999999</v>
      </c>
      <c r="T18" s="4">
        <v>50.737000000000002</v>
      </c>
      <c r="U18" s="4">
        <v>50.881</v>
      </c>
      <c r="V18" s="4">
        <v>51.448</v>
      </c>
      <c r="W18" s="4">
        <v>51.904000000000003</v>
      </c>
      <c r="X18" s="4">
        <v>51.597000000000001</v>
      </c>
      <c r="Y18" s="4">
        <v>52.543999999999997</v>
      </c>
      <c r="Z18" s="4">
        <v>51.548000000000002</v>
      </c>
      <c r="AA18" s="4"/>
    </row>
    <row r="19" spans="1:27" s="3" customFormat="1" x14ac:dyDescent="0.15">
      <c r="A19" s="3" t="s">
        <v>31</v>
      </c>
      <c r="B19" s="3" t="s">
        <v>32</v>
      </c>
      <c r="C19" s="4">
        <v>4.5883590000000005</v>
      </c>
      <c r="D19" s="4">
        <v>4.7427679999999999</v>
      </c>
      <c r="E19" s="4">
        <v>4.8239179999999999</v>
      </c>
      <c r="F19" s="4">
        <v>5.0288819999999994</v>
      </c>
      <c r="G19" s="4">
        <v>5.2889999999999997</v>
      </c>
      <c r="H19" s="4">
        <v>5.5579999999999998</v>
      </c>
      <c r="I19" s="4">
        <v>5.8360000000000003</v>
      </c>
      <c r="J19" s="4">
        <v>5.907</v>
      </c>
      <c r="K19" s="4">
        <v>5.9580000000000002</v>
      </c>
      <c r="L19" s="4">
        <v>5.952</v>
      </c>
      <c r="M19" s="4">
        <v>5.9489999999999998</v>
      </c>
      <c r="N19" s="4">
        <v>6.149</v>
      </c>
      <c r="O19" s="4">
        <v>6.4080000000000004</v>
      </c>
      <c r="P19" s="4">
        <v>6.4470000000000001</v>
      </c>
      <c r="Q19" s="4">
        <v>6.3860000000000001</v>
      </c>
      <c r="R19" s="4">
        <v>6.4589999999999996</v>
      </c>
      <c r="S19" s="4">
        <v>6.6920000000000002</v>
      </c>
      <c r="T19" s="4">
        <v>6.8460000000000001</v>
      </c>
      <c r="U19" s="4">
        <v>6.8019999999999996</v>
      </c>
      <c r="V19" s="4">
        <v>6.8140000000000001</v>
      </c>
      <c r="W19" s="4">
        <v>6.8540000000000001</v>
      </c>
      <c r="X19" s="4">
        <v>6.8769999999999998</v>
      </c>
      <c r="Y19" s="4">
        <v>6.827</v>
      </c>
      <c r="Z19" s="4">
        <v>6.9080000000000004</v>
      </c>
      <c r="AA19" s="4"/>
    </row>
    <row r="20" spans="1:27" s="3" customFormat="1" x14ac:dyDescent="0.15">
      <c r="A20" s="3" t="s">
        <v>33</v>
      </c>
      <c r="B20" s="3" t="s">
        <v>34</v>
      </c>
      <c r="C20" s="4">
        <v>12.229728</v>
      </c>
      <c r="D20" s="4">
        <v>12.650777</v>
      </c>
      <c r="E20" s="4">
        <v>13.294677999999999</v>
      </c>
      <c r="F20" s="4">
        <v>14.038001</v>
      </c>
      <c r="G20" s="4">
        <v>14.762</v>
      </c>
      <c r="H20" s="4">
        <v>15.494999999999999</v>
      </c>
      <c r="I20" s="4">
        <v>16.337</v>
      </c>
      <c r="J20" s="4">
        <v>17.303000000000001</v>
      </c>
      <c r="K20" s="4">
        <v>18.16</v>
      </c>
      <c r="L20" s="4">
        <v>18.413</v>
      </c>
      <c r="M20" s="4">
        <v>18.402000000000001</v>
      </c>
      <c r="N20" s="4">
        <v>18.923999999999999</v>
      </c>
      <c r="O20" s="4">
        <v>19.753</v>
      </c>
      <c r="P20" s="4">
        <v>20.152999999999999</v>
      </c>
      <c r="Q20" s="4">
        <v>20.309000000000001</v>
      </c>
      <c r="R20" s="4">
        <v>21.279</v>
      </c>
      <c r="S20" s="4">
        <v>22.209</v>
      </c>
      <c r="T20" s="4">
        <v>22.588999999999999</v>
      </c>
      <c r="U20" s="4">
        <v>22.936</v>
      </c>
      <c r="V20" s="4">
        <v>23.143000000000001</v>
      </c>
      <c r="W20" s="4">
        <v>23.622</v>
      </c>
      <c r="X20" s="4">
        <v>23.846</v>
      </c>
      <c r="Y20" s="4">
        <v>23.846</v>
      </c>
      <c r="Z20" s="4">
        <v>23.792000000000002</v>
      </c>
      <c r="AA20" s="4"/>
    </row>
    <row r="21" spans="1:27" s="3" customFormat="1" x14ac:dyDescent="0.15">
      <c r="A21" s="3" t="s">
        <v>35</v>
      </c>
      <c r="B21" s="3" t="s">
        <v>36</v>
      </c>
      <c r="C21" s="4">
        <v>20.058208999999998</v>
      </c>
      <c r="D21" s="4">
        <v>20.463133000000003</v>
      </c>
      <c r="E21" s="4">
        <v>21.187197000000001</v>
      </c>
      <c r="F21" s="4">
        <v>22.202165000000001</v>
      </c>
      <c r="G21" s="4">
        <v>23.748214000000001</v>
      </c>
      <c r="H21" s="4">
        <v>25.859193999999999</v>
      </c>
      <c r="I21" s="4">
        <v>27.798449999999999</v>
      </c>
      <c r="J21" s="4">
        <v>29.137108000000001</v>
      </c>
      <c r="K21" s="4">
        <v>30.556932</v>
      </c>
      <c r="L21" s="4">
        <v>32.212794000000002</v>
      </c>
      <c r="M21" s="4">
        <v>33.382803000000003</v>
      </c>
      <c r="N21" s="4">
        <v>34.460881999999998</v>
      </c>
      <c r="O21" s="4">
        <v>35.983959999999996</v>
      </c>
      <c r="P21" s="4">
        <v>36.997038000000003</v>
      </c>
      <c r="Q21" s="4">
        <v>37.889116999999999</v>
      </c>
      <c r="R21" s="4">
        <v>38.647194999999996</v>
      </c>
      <c r="S21" s="4">
        <v>38.9236</v>
      </c>
      <c r="T21" s="4">
        <v>38.704647999999999</v>
      </c>
      <c r="U21" s="4">
        <v>38.479999999999997</v>
      </c>
      <c r="V21" s="4">
        <v>39.436</v>
      </c>
      <c r="W21" s="4">
        <v>39.387</v>
      </c>
      <c r="X21" s="4">
        <v>39.643999999999998</v>
      </c>
      <c r="Y21" s="4">
        <v>39.845999999999997</v>
      </c>
      <c r="Z21" s="4">
        <v>40.113</v>
      </c>
      <c r="AA21" s="4"/>
    </row>
    <row r="22" spans="1:27" s="3" customFormat="1" x14ac:dyDescent="0.15">
      <c r="A22" s="3" t="s">
        <v>37</v>
      </c>
      <c r="B22" s="3" t="s">
        <v>38</v>
      </c>
      <c r="C22" s="4">
        <v>6.9405420000000007</v>
      </c>
      <c r="D22" s="4">
        <v>7.1262270000000001</v>
      </c>
      <c r="E22" s="4">
        <v>7.1793969999999998</v>
      </c>
      <c r="F22" s="4">
        <v>7.4134089999999997</v>
      </c>
      <c r="G22" s="4">
        <v>7.5220000000000002</v>
      </c>
      <c r="H22" s="4">
        <v>7.79</v>
      </c>
      <c r="I22" s="4">
        <v>8.0069999999999997</v>
      </c>
      <c r="J22" s="4">
        <v>8.2409999999999997</v>
      </c>
      <c r="K22" s="4">
        <v>8.6010000000000009</v>
      </c>
      <c r="L22" s="4">
        <v>8.9369999999999994</v>
      </c>
      <c r="M22" s="4">
        <v>9.3810000000000002</v>
      </c>
      <c r="N22" s="4">
        <v>9.8989999999999991</v>
      </c>
      <c r="O22" s="4">
        <v>10.481999999999999</v>
      </c>
      <c r="P22" s="4">
        <v>10.584</v>
      </c>
      <c r="Q22" s="4">
        <v>10.488</v>
      </c>
      <c r="R22" s="4">
        <v>10.904</v>
      </c>
      <c r="S22" s="4">
        <v>11.132999999999999</v>
      </c>
      <c r="T22" s="4">
        <v>11.141</v>
      </c>
      <c r="U22" s="4">
        <v>11.032999999999999</v>
      </c>
      <c r="V22" s="4">
        <v>11.114000000000001</v>
      </c>
      <c r="W22" s="4">
        <v>11.191000000000001</v>
      </c>
      <c r="X22" s="4">
        <v>11.221</v>
      </c>
      <c r="Y22" s="4">
        <v>11.484</v>
      </c>
      <c r="Z22" s="4">
        <v>11.481</v>
      </c>
      <c r="AA22" s="4"/>
    </row>
    <row r="23" spans="1:27" s="3" customFormat="1" x14ac:dyDescent="0.15">
      <c r="A23" s="3" t="s">
        <v>39</v>
      </c>
      <c r="B23" s="3" t="s">
        <v>40</v>
      </c>
      <c r="C23" s="4">
        <v>3.1858139999999997</v>
      </c>
      <c r="D23" s="4">
        <v>3.1822629999999998</v>
      </c>
      <c r="E23" s="4">
        <v>3.23915</v>
      </c>
      <c r="F23" s="4">
        <v>3.2703150000000001</v>
      </c>
      <c r="G23" s="4">
        <v>3.294</v>
      </c>
      <c r="H23" s="4">
        <v>3.4550000000000001</v>
      </c>
      <c r="I23" s="4">
        <v>3.5129999999999999</v>
      </c>
      <c r="J23" s="4">
        <v>3.6349999999999998</v>
      </c>
      <c r="K23" s="4">
        <v>3.8690000000000002</v>
      </c>
      <c r="L23" s="4">
        <v>4.1459999999999999</v>
      </c>
      <c r="M23" s="4">
        <v>4.3289999999999997</v>
      </c>
      <c r="N23" s="4">
        <v>4.5170000000000003</v>
      </c>
      <c r="O23" s="4">
        <v>4.7930000000000001</v>
      </c>
      <c r="P23" s="4">
        <v>4.7889999999999997</v>
      </c>
      <c r="Q23" s="4">
        <v>4.633</v>
      </c>
      <c r="R23" s="4">
        <v>4.6589999999999998</v>
      </c>
      <c r="S23" s="4">
        <v>4.7679999999999998</v>
      </c>
      <c r="T23" s="4">
        <v>4.72</v>
      </c>
      <c r="U23" s="4">
        <v>4.8129999999999997</v>
      </c>
      <c r="V23" s="4">
        <v>4.806</v>
      </c>
      <c r="W23" s="4">
        <v>4.9290000000000003</v>
      </c>
      <c r="X23" s="4">
        <v>4.9569999999999999</v>
      </c>
      <c r="Y23" s="4">
        <v>5.008</v>
      </c>
      <c r="Z23" s="4">
        <v>4.9930000000000003</v>
      </c>
      <c r="AA23" s="4"/>
    </row>
    <row r="24" spans="1:27" s="3" customFormat="1" x14ac:dyDescent="0.15">
      <c r="A24" s="3" t="s">
        <v>41</v>
      </c>
      <c r="B24" s="3" t="s">
        <v>42</v>
      </c>
      <c r="C24" s="4">
        <v>24.549326000000001</v>
      </c>
      <c r="D24" s="4">
        <v>24.943904</v>
      </c>
      <c r="E24" s="4">
        <v>25.427723</v>
      </c>
      <c r="F24" s="4">
        <v>26.809668000000002</v>
      </c>
      <c r="G24" s="4">
        <v>27.745000000000001</v>
      </c>
      <c r="H24" s="4">
        <v>29.54</v>
      </c>
      <c r="I24" s="4">
        <v>30.501999999999999</v>
      </c>
      <c r="J24" s="4">
        <v>31.568999999999999</v>
      </c>
      <c r="K24" s="4">
        <v>32.770000000000003</v>
      </c>
      <c r="L24" s="4">
        <v>34.197000000000003</v>
      </c>
      <c r="M24" s="4">
        <v>35.832000000000001</v>
      </c>
      <c r="N24" s="4">
        <v>37.249000000000002</v>
      </c>
      <c r="O24" s="4">
        <v>38.753</v>
      </c>
      <c r="P24" s="4">
        <v>39.021999999999998</v>
      </c>
      <c r="Q24" s="4">
        <v>38.584000000000003</v>
      </c>
      <c r="R24" s="4">
        <v>40.225000000000001</v>
      </c>
      <c r="S24" s="4">
        <v>41.631999999999998</v>
      </c>
      <c r="T24" s="4">
        <v>41.670999999999999</v>
      </c>
      <c r="U24" s="4">
        <v>41.613</v>
      </c>
      <c r="V24" s="4">
        <v>42.31</v>
      </c>
      <c r="W24" s="4">
        <v>43.65</v>
      </c>
      <c r="X24" s="4">
        <v>44.923000000000002</v>
      </c>
      <c r="Y24" s="4">
        <v>45.805</v>
      </c>
      <c r="Z24" s="4">
        <v>46.139000000000003</v>
      </c>
      <c r="AA24" s="4"/>
    </row>
    <row r="25" spans="1:27" s="3" customFormat="1" x14ac:dyDescent="0.15">
      <c r="A25" s="3" t="s">
        <v>43</v>
      </c>
      <c r="B25" s="3" t="s">
        <v>44</v>
      </c>
      <c r="C25" s="4">
        <v>9.3439490000000003</v>
      </c>
      <c r="D25" s="4">
        <v>9.6956769999999999</v>
      </c>
      <c r="E25" s="4">
        <v>9.9417650000000002</v>
      </c>
      <c r="F25" s="4">
        <v>10.245085</v>
      </c>
      <c r="G25" s="4">
        <v>10.363</v>
      </c>
      <c r="H25" s="4">
        <v>10.513999999999999</v>
      </c>
      <c r="I25" s="4">
        <v>10.983000000000001</v>
      </c>
      <c r="J25" s="4">
        <v>11.585000000000001</v>
      </c>
      <c r="K25" s="4">
        <v>11.686</v>
      </c>
      <c r="L25" s="4">
        <v>12.305999999999999</v>
      </c>
      <c r="M25" s="4">
        <v>12.856999999999999</v>
      </c>
      <c r="N25" s="4">
        <v>13.981</v>
      </c>
      <c r="O25" s="4">
        <v>15.202</v>
      </c>
      <c r="P25" s="4">
        <v>15.932</v>
      </c>
      <c r="Q25" s="4">
        <v>15.61</v>
      </c>
      <c r="R25" s="4">
        <v>16.201000000000001</v>
      </c>
      <c r="S25" s="4">
        <v>16.664000000000001</v>
      </c>
      <c r="T25" s="4">
        <v>17.175000000000001</v>
      </c>
      <c r="U25" s="4">
        <v>17.245000000000001</v>
      </c>
      <c r="V25" s="4">
        <v>17.783000000000001</v>
      </c>
      <c r="W25" s="4">
        <v>17.905000000000001</v>
      </c>
      <c r="X25" s="4">
        <v>18.216999999999999</v>
      </c>
      <c r="Y25" s="4">
        <v>18.701000000000001</v>
      </c>
      <c r="Z25" s="4">
        <v>19.561</v>
      </c>
      <c r="AA25" s="4"/>
    </row>
    <row r="26" spans="1:27" s="3" customFormat="1" x14ac:dyDescent="0.15">
      <c r="A26" s="3" t="s">
        <v>45</v>
      </c>
      <c r="B26" s="3" t="s">
        <v>46</v>
      </c>
      <c r="C26" s="4">
        <v>300.10199900000003</v>
      </c>
      <c r="D26" s="4">
        <v>310.41389199999998</v>
      </c>
      <c r="E26" s="4">
        <v>319.91393300000004</v>
      </c>
      <c r="F26" s="4">
        <v>334.422594</v>
      </c>
      <c r="G26" s="4">
        <v>345.72288500000002</v>
      </c>
      <c r="H26" s="4">
        <v>372.04541399999999</v>
      </c>
      <c r="I26" s="4">
        <v>391.20761200000004</v>
      </c>
      <c r="J26" s="4">
        <v>406.85730800000005</v>
      </c>
      <c r="K26" s="4">
        <v>421.11654700000003</v>
      </c>
      <c r="L26" s="4">
        <v>442.97997800000002</v>
      </c>
      <c r="M26" s="4">
        <v>464.32430599999998</v>
      </c>
      <c r="N26" s="4">
        <v>490.71456900000004</v>
      </c>
      <c r="O26" s="4">
        <v>520.66241500000001</v>
      </c>
      <c r="P26" s="4">
        <v>538.50516900000002</v>
      </c>
      <c r="Q26" s="4">
        <v>531.20574299999998</v>
      </c>
      <c r="R26" s="4">
        <v>543.49704599999995</v>
      </c>
      <c r="S26" s="4">
        <v>553.04997800000001</v>
      </c>
      <c r="T26" s="4">
        <v>558.61777099999995</v>
      </c>
      <c r="U26" s="4">
        <v>567.74300000000005</v>
      </c>
      <c r="V26" s="4">
        <v>577.82500000000005</v>
      </c>
      <c r="W26" s="4">
        <v>590.60799999999995</v>
      </c>
      <c r="X26" s="4">
        <v>600.41899999999998</v>
      </c>
      <c r="Y26" s="4">
        <v>618.976</v>
      </c>
      <c r="Z26" s="4">
        <v>632.64832999999999</v>
      </c>
      <c r="AA26" s="4"/>
    </row>
    <row r="27" spans="1:27" s="3" customFormat="1" x14ac:dyDescent="0.15">
      <c r="A27" s="3" t="s">
        <v>47</v>
      </c>
      <c r="B27" s="3" t="s">
        <v>48</v>
      </c>
      <c r="C27" s="4">
        <v>67.01303999999999</v>
      </c>
      <c r="D27" s="4">
        <v>67.338306000000003</v>
      </c>
      <c r="E27" s="4">
        <v>69.903655999999998</v>
      </c>
      <c r="F27" s="4">
        <v>74.364981999999998</v>
      </c>
      <c r="G27" s="4">
        <v>78.937286999999998</v>
      </c>
      <c r="H27" s="4">
        <v>84.563097999999997</v>
      </c>
      <c r="I27" s="4">
        <v>87.924274999999994</v>
      </c>
      <c r="J27" s="4">
        <v>91.758511999999996</v>
      </c>
      <c r="K27" s="4">
        <v>95.007100999999992</v>
      </c>
      <c r="L27" s="4">
        <v>99.177970000000002</v>
      </c>
      <c r="M27" s="4">
        <v>103.712583</v>
      </c>
      <c r="N27" s="4">
        <v>109.05021600000001</v>
      </c>
      <c r="O27" s="4">
        <v>114.35255599999999</v>
      </c>
      <c r="P27" s="4">
        <v>117.30801099999999</v>
      </c>
      <c r="Q27" s="4">
        <v>116.449206</v>
      </c>
      <c r="R27" s="4">
        <v>118.68271799999999</v>
      </c>
      <c r="S27" s="4">
        <v>122.38636100000001</v>
      </c>
      <c r="T27" s="4">
        <v>124.71135099999999</v>
      </c>
      <c r="U27" s="4">
        <v>126.73699999999999</v>
      </c>
      <c r="V27" s="4">
        <v>130.80799999999999</v>
      </c>
      <c r="W27" s="4">
        <v>133.59899999999999</v>
      </c>
      <c r="X27" s="4">
        <v>137.47499999999999</v>
      </c>
      <c r="Y27" s="4">
        <v>146.23599999999999</v>
      </c>
      <c r="Z27" s="4">
        <v>153.79</v>
      </c>
      <c r="AA27" s="4"/>
    </row>
    <row r="28" spans="1:27" s="3" customFormat="1" x14ac:dyDescent="0.15">
      <c r="A28" s="3" t="s">
        <v>49</v>
      </c>
      <c r="B28" s="3" t="s">
        <v>50</v>
      </c>
      <c r="C28" s="4">
        <v>8.7712319999999995</v>
      </c>
      <c r="D28" s="4">
        <v>8.4577099999999987</v>
      </c>
      <c r="E28" s="4">
        <v>8.4724719999999998</v>
      </c>
      <c r="F28" s="4">
        <v>8.7617469999999997</v>
      </c>
      <c r="G28" s="4">
        <v>9.3819999999999997</v>
      </c>
      <c r="H28" s="4">
        <v>9.7219999999999995</v>
      </c>
      <c r="I28" s="4">
        <v>10.138999999999999</v>
      </c>
      <c r="J28" s="4">
        <v>10.571999999999999</v>
      </c>
      <c r="K28" s="4">
        <v>10.775</v>
      </c>
      <c r="L28" s="4">
        <v>11.239000000000001</v>
      </c>
      <c r="M28" s="4">
        <v>11.805</v>
      </c>
      <c r="N28" s="4">
        <v>12.266999999999999</v>
      </c>
      <c r="O28" s="4">
        <v>12.906000000000001</v>
      </c>
      <c r="P28" s="4">
        <v>13.125999999999999</v>
      </c>
      <c r="Q28" s="4">
        <v>12.662000000000001</v>
      </c>
      <c r="R28" s="4">
        <v>12.561</v>
      </c>
      <c r="S28" s="4">
        <v>12.561999999999999</v>
      </c>
      <c r="T28" s="4">
        <v>12.257999999999999</v>
      </c>
      <c r="U28" s="4">
        <v>12.587</v>
      </c>
      <c r="V28" s="4">
        <v>12.459</v>
      </c>
      <c r="W28" s="4">
        <v>12.769</v>
      </c>
      <c r="X28" s="4">
        <v>13.388999999999999</v>
      </c>
      <c r="Y28" s="4">
        <v>14.368</v>
      </c>
      <c r="Z28" s="4">
        <v>15.311</v>
      </c>
      <c r="AA28" s="4"/>
    </row>
    <row r="29" spans="1:27" s="3" customFormat="1" x14ac:dyDescent="0.15">
      <c r="A29" s="3" t="s">
        <v>51</v>
      </c>
      <c r="B29" s="3" t="s">
        <v>52</v>
      </c>
      <c r="C29" s="4">
        <v>17.577493999999998</v>
      </c>
      <c r="D29" s="4">
        <v>18.683696000000001</v>
      </c>
      <c r="E29" s="4">
        <v>19.690197999999999</v>
      </c>
      <c r="F29" s="4">
        <v>20.872509999999998</v>
      </c>
      <c r="G29" s="4">
        <v>22.21</v>
      </c>
      <c r="H29" s="4">
        <v>23.603000000000002</v>
      </c>
      <c r="I29" s="4">
        <v>24.466999999999999</v>
      </c>
      <c r="J29" s="4">
        <v>25.571999999999999</v>
      </c>
      <c r="K29" s="4">
        <v>26.375</v>
      </c>
      <c r="L29" s="4">
        <v>28.21</v>
      </c>
      <c r="M29" s="4">
        <v>29.713000000000001</v>
      </c>
      <c r="N29" s="4">
        <v>31.561</v>
      </c>
      <c r="O29" s="4">
        <v>33.036999999999999</v>
      </c>
      <c r="P29" s="4">
        <v>35.020000000000003</v>
      </c>
      <c r="Q29" s="4">
        <v>35.746000000000002</v>
      </c>
      <c r="R29" s="4">
        <v>36.503999999999998</v>
      </c>
      <c r="S29" s="4">
        <v>37.883000000000003</v>
      </c>
      <c r="T29" s="4">
        <v>39.109000000000002</v>
      </c>
      <c r="U29" s="4">
        <v>40.042999999999999</v>
      </c>
      <c r="V29" s="4">
        <v>41.04</v>
      </c>
      <c r="W29" s="4">
        <v>41.78</v>
      </c>
      <c r="X29" s="4">
        <v>42.082000000000001</v>
      </c>
      <c r="Y29" s="4">
        <v>44.145000000000003</v>
      </c>
      <c r="Z29" s="4">
        <v>45.046999999999997</v>
      </c>
      <c r="AA29" s="4"/>
    </row>
    <row r="30" spans="1:27" s="3" customFormat="1" x14ac:dyDescent="0.15">
      <c r="A30" s="3" t="s">
        <v>53</v>
      </c>
      <c r="B30" s="3" t="s">
        <v>54</v>
      </c>
      <c r="C30" s="4">
        <v>40.664313999999997</v>
      </c>
      <c r="D30" s="4">
        <v>40.196899999999999</v>
      </c>
      <c r="E30" s="4">
        <v>41.740985999999999</v>
      </c>
      <c r="F30" s="4">
        <v>44.730725</v>
      </c>
      <c r="G30" s="4">
        <v>47.345286999999999</v>
      </c>
      <c r="H30" s="4">
        <v>51.238098000000001</v>
      </c>
      <c r="I30" s="4">
        <v>53.318275</v>
      </c>
      <c r="J30" s="4">
        <v>55.614512000000005</v>
      </c>
      <c r="K30" s="4">
        <v>57.857101</v>
      </c>
      <c r="L30" s="4">
        <v>59.728970000000004</v>
      </c>
      <c r="M30" s="4">
        <v>62.194583000000002</v>
      </c>
      <c r="N30" s="4">
        <v>65.222216000000003</v>
      </c>
      <c r="O30" s="4">
        <v>68.409555999999995</v>
      </c>
      <c r="P30" s="4">
        <v>69.162010999999993</v>
      </c>
      <c r="Q30" s="4">
        <v>68.041206000000003</v>
      </c>
      <c r="R30" s="4">
        <v>69.617717999999996</v>
      </c>
      <c r="S30" s="4">
        <v>71.941361000000001</v>
      </c>
      <c r="T30" s="4">
        <v>73.344350999999989</v>
      </c>
      <c r="U30" s="4">
        <v>74.106999999999999</v>
      </c>
      <c r="V30" s="4">
        <v>77.308999999999997</v>
      </c>
      <c r="W30" s="4">
        <v>79.05</v>
      </c>
      <c r="X30" s="4">
        <v>82.004000000000005</v>
      </c>
      <c r="Y30" s="4">
        <v>87.722999999999999</v>
      </c>
      <c r="Z30" s="4">
        <v>93.432000000000002</v>
      </c>
      <c r="AA30" s="4"/>
    </row>
    <row r="31" spans="1:27" s="3" customFormat="1" x14ac:dyDescent="0.15">
      <c r="A31" s="3" t="s">
        <v>55</v>
      </c>
      <c r="B31" s="3" t="s">
        <v>56</v>
      </c>
      <c r="C31" s="4">
        <v>29.626474999999999</v>
      </c>
      <c r="D31" s="4">
        <v>30.131454000000002</v>
      </c>
      <c r="E31" s="4">
        <v>31.130209000000001</v>
      </c>
      <c r="F31" s="4">
        <v>33.253895999999997</v>
      </c>
      <c r="G31" s="4">
        <v>35.565760000000004</v>
      </c>
      <c r="H31" s="4">
        <v>38.592419</v>
      </c>
      <c r="I31" s="4">
        <v>42.464845999999994</v>
      </c>
      <c r="J31" s="4">
        <v>46.287596000000001</v>
      </c>
      <c r="K31" s="4">
        <v>47.814896999999995</v>
      </c>
      <c r="L31" s="4">
        <v>49.803322000000001</v>
      </c>
      <c r="M31" s="4">
        <v>51.597084000000002</v>
      </c>
      <c r="N31" s="4">
        <v>52.228527</v>
      </c>
      <c r="O31" s="4">
        <v>53.830021000000002</v>
      </c>
      <c r="P31" s="4">
        <v>55.297803000000002</v>
      </c>
      <c r="Q31" s="4">
        <v>54.875322999999995</v>
      </c>
      <c r="R31" s="4">
        <v>55.012422000000001</v>
      </c>
      <c r="S31" s="4">
        <v>53.380601000000006</v>
      </c>
      <c r="T31" s="4">
        <v>50.346905</v>
      </c>
      <c r="U31" s="4">
        <v>47.921999999999997</v>
      </c>
      <c r="V31" s="4">
        <v>47.067</v>
      </c>
      <c r="W31" s="4">
        <v>46.731999999999999</v>
      </c>
      <c r="X31" s="4">
        <v>46.484000000000002</v>
      </c>
      <c r="Y31" s="4">
        <v>46.067999999999998</v>
      </c>
      <c r="Z31" s="4">
        <v>45.960329999999999</v>
      </c>
      <c r="AA31" s="4"/>
    </row>
    <row r="32" spans="1:27" s="3" customFormat="1" x14ac:dyDescent="0.15">
      <c r="A32" s="3" t="s">
        <v>57</v>
      </c>
      <c r="B32" s="3" t="s">
        <v>58</v>
      </c>
      <c r="C32" s="4">
        <v>17.750035</v>
      </c>
      <c r="D32" s="4">
        <v>17.672813999999999</v>
      </c>
      <c r="E32" s="4">
        <v>18.222488000000002</v>
      </c>
      <c r="F32" s="4">
        <v>19.214144000000001</v>
      </c>
      <c r="G32" s="4">
        <v>19.517772000000001</v>
      </c>
      <c r="H32" s="4">
        <v>19.858943</v>
      </c>
      <c r="I32" s="4">
        <v>20.954445</v>
      </c>
      <c r="J32" s="4">
        <v>21.957080000000001</v>
      </c>
      <c r="K32" s="4">
        <v>21.637528999999997</v>
      </c>
      <c r="L32" s="4">
        <v>22.243466000000002</v>
      </c>
      <c r="M32" s="4">
        <v>22.136765999999998</v>
      </c>
      <c r="N32" s="4">
        <v>22.531020000000002</v>
      </c>
      <c r="O32" s="4">
        <v>22.791365000000003</v>
      </c>
      <c r="P32" s="4">
        <v>22.693973999999997</v>
      </c>
      <c r="Q32" s="4">
        <v>21.872394</v>
      </c>
      <c r="R32" s="4">
        <v>21.746774000000002</v>
      </c>
      <c r="S32" s="4">
        <v>21.150137999999998</v>
      </c>
      <c r="T32" s="4">
        <v>20.68045</v>
      </c>
      <c r="U32" s="4">
        <v>20.190000000000001</v>
      </c>
      <c r="V32" s="4">
        <v>19.954000000000001</v>
      </c>
      <c r="W32" s="4">
        <v>20.010999999999999</v>
      </c>
      <c r="X32" s="4">
        <v>19.989000000000001</v>
      </c>
      <c r="Y32" s="4">
        <v>19.748000000000001</v>
      </c>
      <c r="Z32" s="4">
        <v>19.382459999999998</v>
      </c>
      <c r="AA32" s="4"/>
    </row>
    <row r="33" spans="1:27" s="3" customFormat="1" x14ac:dyDescent="0.15">
      <c r="A33" s="3" t="s">
        <v>59</v>
      </c>
      <c r="B33" s="3" t="s">
        <v>60</v>
      </c>
      <c r="C33" s="4">
        <v>11.566216000000001</v>
      </c>
      <c r="D33" s="4">
        <v>12.085255</v>
      </c>
      <c r="E33" s="4">
        <v>12.504749</v>
      </c>
      <c r="F33" s="4">
        <v>13.557924999999999</v>
      </c>
      <c r="G33" s="4">
        <v>15.484999999999999</v>
      </c>
      <c r="H33" s="4">
        <v>18.13</v>
      </c>
      <c r="I33" s="4">
        <v>20.805</v>
      </c>
      <c r="J33" s="4">
        <v>23.594000000000001</v>
      </c>
      <c r="K33" s="4">
        <v>25.431999999999999</v>
      </c>
      <c r="L33" s="4">
        <v>26.774999999999999</v>
      </c>
      <c r="M33" s="4">
        <v>28.623000000000001</v>
      </c>
      <c r="N33" s="4">
        <v>28.803999999999998</v>
      </c>
      <c r="O33" s="4">
        <v>30.087</v>
      </c>
      <c r="P33" s="4">
        <v>31.606999999999999</v>
      </c>
      <c r="Q33" s="4">
        <v>31.99</v>
      </c>
      <c r="R33" s="4">
        <v>32.283999999999999</v>
      </c>
      <c r="S33" s="4">
        <v>31.216000000000001</v>
      </c>
      <c r="T33" s="4">
        <v>28.597999999999999</v>
      </c>
      <c r="U33" s="4">
        <v>26.661000000000001</v>
      </c>
      <c r="V33" s="4">
        <v>26.010999999999999</v>
      </c>
      <c r="W33" s="4">
        <v>25.561</v>
      </c>
      <c r="X33" s="4">
        <v>25.271000000000001</v>
      </c>
      <c r="Y33" s="4">
        <v>24.971</v>
      </c>
      <c r="Z33" s="4">
        <v>25.103870000000001</v>
      </c>
      <c r="AA33" s="4"/>
    </row>
    <row r="34" spans="1:27" s="3" customFormat="1" x14ac:dyDescent="0.15">
      <c r="A34" s="3" t="s">
        <v>61</v>
      </c>
      <c r="B34" s="3" t="s">
        <v>62</v>
      </c>
      <c r="C34" s="4">
        <v>0.310224</v>
      </c>
      <c r="D34" s="4">
        <v>0.37338500000000002</v>
      </c>
      <c r="E34" s="4">
        <v>0.402972</v>
      </c>
      <c r="F34" s="4">
        <v>0.48182700000000006</v>
      </c>
      <c r="G34" s="4">
        <v>0.56298900000000007</v>
      </c>
      <c r="H34" s="4">
        <v>0.60347600000000001</v>
      </c>
      <c r="I34" s="4">
        <v>0.70540100000000006</v>
      </c>
      <c r="J34" s="4">
        <v>0.7365170000000002</v>
      </c>
      <c r="K34" s="4">
        <v>0.74536800000000003</v>
      </c>
      <c r="L34" s="4">
        <v>0.78485499999999986</v>
      </c>
      <c r="M34" s="4">
        <v>0.83731800000000001</v>
      </c>
      <c r="N34" s="4">
        <v>0.89350800000000008</v>
      </c>
      <c r="O34" s="4">
        <v>0.95165600000000006</v>
      </c>
      <c r="P34" s="4">
        <v>0.99682900000000008</v>
      </c>
      <c r="Q34" s="4">
        <v>1.0129280000000001</v>
      </c>
      <c r="R34" s="4">
        <v>0.98164800000000008</v>
      </c>
      <c r="S34" s="4">
        <v>1.014462</v>
      </c>
      <c r="T34" s="4">
        <v>1.0684549999999999</v>
      </c>
      <c r="U34" s="4">
        <v>1.071</v>
      </c>
      <c r="V34" s="4">
        <v>1.1020000000000001</v>
      </c>
      <c r="W34" s="4">
        <v>1.1599999999999999</v>
      </c>
      <c r="X34" s="4">
        <v>1.224</v>
      </c>
      <c r="Y34" s="4">
        <v>1.349</v>
      </c>
      <c r="Z34" s="4">
        <v>1.474</v>
      </c>
      <c r="AA34" s="4"/>
    </row>
    <row r="35" spans="1:27" s="3" customFormat="1" x14ac:dyDescent="0.15">
      <c r="A35" s="3" t="s">
        <v>63</v>
      </c>
      <c r="B35" s="3" t="s">
        <v>64</v>
      </c>
      <c r="C35" s="4">
        <v>37.17015</v>
      </c>
      <c r="D35" s="4">
        <v>39.278233</v>
      </c>
      <c r="E35" s="4">
        <v>39.133144000000001</v>
      </c>
      <c r="F35" s="4">
        <v>38.637533000000005</v>
      </c>
      <c r="G35" s="4">
        <v>35.243000000000002</v>
      </c>
      <c r="H35" s="4">
        <v>44.231000000000002</v>
      </c>
      <c r="I35" s="4">
        <v>48.59</v>
      </c>
      <c r="J35" s="4">
        <v>44.906999999999996</v>
      </c>
      <c r="K35" s="4">
        <v>44.311999999999998</v>
      </c>
      <c r="L35" s="4">
        <v>48.371000000000002</v>
      </c>
      <c r="M35" s="4">
        <v>50.564999999999998</v>
      </c>
      <c r="N35" s="4">
        <v>57.125999999999998</v>
      </c>
      <c r="O35" s="4">
        <v>66.325000000000003</v>
      </c>
      <c r="P35" s="4">
        <v>72.382999999999996</v>
      </c>
      <c r="Q35" s="4">
        <v>58.811</v>
      </c>
      <c r="R35" s="4">
        <v>59.631</v>
      </c>
      <c r="S35" s="4">
        <v>60.613</v>
      </c>
      <c r="T35" s="4">
        <v>58.192999999999998</v>
      </c>
      <c r="U35" s="4">
        <v>60.180999999999997</v>
      </c>
      <c r="V35" s="4">
        <v>59.289000000000001</v>
      </c>
      <c r="W35" s="4">
        <v>63.948</v>
      </c>
      <c r="X35" s="4">
        <v>64.239999999999995</v>
      </c>
      <c r="Y35" s="4">
        <v>66.866</v>
      </c>
      <c r="Z35" s="4">
        <v>66.284000000000006</v>
      </c>
      <c r="AA35" s="4"/>
    </row>
    <row r="36" spans="1:27" s="3" customFormat="1" x14ac:dyDescent="0.15">
      <c r="A36" s="3" t="s">
        <v>65</v>
      </c>
      <c r="B36" s="3" t="s">
        <v>66</v>
      </c>
      <c r="C36" s="4">
        <v>116.38760000000001</v>
      </c>
      <c r="D36" s="4">
        <v>120.72306500000001</v>
      </c>
      <c r="E36" s="4">
        <v>125.03831699999999</v>
      </c>
      <c r="F36" s="4">
        <v>130.26074800000001</v>
      </c>
      <c r="G36" s="4">
        <v>135.16905799999998</v>
      </c>
      <c r="H36" s="4">
        <v>139.66376099999999</v>
      </c>
      <c r="I36" s="4">
        <v>144.47294500000001</v>
      </c>
      <c r="J36" s="4">
        <v>151.69769099999999</v>
      </c>
      <c r="K36" s="4">
        <v>158.86997600000001</v>
      </c>
      <c r="L36" s="4">
        <v>167.20815299999998</v>
      </c>
      <c r="M36" s="4">
        <v>177.128286</v>
      </c>
      <c r="N36" s="4">
        <v>186.78729800000002</v>
      </c>
      <c r="O36" s="4">
        <v>195.90168599999998</v>
      </c>
      <c r="P36" s="4">
        <v>202.80999299999999</v>
      </c>
      <c r="Q36" s="4">
        <v>209.442509</v>
      </c>
      <c r="R36" s="4">
        <v>215.14106099999998</v>
      </c>
      <c r="S36" s="4">
        <v>220.22644200000002</v>
      </c>
      <c r="T36" s="4">
        <v>226.90527399999999</v>
      </c>
      <c r="U36" s="4">
        <v>233.01</v>
      </c>
      <c r="V36" s="4">
        <v>237.80699999999999</v>
      </c>
      <c r="W36" s="4">
        <v>241.66200000000001</v>
      </c>
      <c r="X36" s="4">
        <v>245.02099999999999</v>
      </c>
      <c r="Y36" s="4">
        <v>248.59</v>
      </c>
      <c r="Z36" s="4">
        <v>252.74299999999999</v>
      </c>
      <c r="AA36" s="4"/>
    </row>
    <row r="37" spans="1:27" s="3" customFormat="1" x14ac:dyDescent="0.15">
      <c r="A37" s="3" t="s">
        <v>67</v>
      </c>
      <c r="B37" s="3" t="s">
        <v>68</v>
      </c>
      <c r="C37" s="4">
        <v>12.935876</v>
      </c>
      <c r="D37" s="4">
        <v>13.260596</v>
      </c>
      <c r="E37" s="4">
        <v>13.862095999999999</v>
      </c>
      <c r="F37" s="4">
        <v>14.775709999999998</v>
      </c>
      <c r="G37" s="4">
        <v>15.314416</v>
      </c>
      <c r="H37" s="4">
        <v>16.158739999999998</v>
      </c>
      <c r="I37" s="4">
        <v>16.659556000000002</v>
      </c>
      <c r="J37" s="4">
        <v>17.093861</v>
      </c>
      <c r="K37" s="4">
        <v>17.628537000000001</v>
      </c>
      <c r="L37" s="4">
        <v>18.249715999999999</v>
      </c>
      <c r="M37" s="4">
        <v>19.167998000000001</v>
      </c>
      <c r="N37" s="4">
        <v>19.964117999999999</v>
      </c>
      <c r="O37" s="4">
        <v>21.240993</v>
      </c>
      <c r="P37" s="4">
        <v>21.496098999999997</v>
      </c>
      <c r="Q37" s="4">
        <v>21.068352999999998</v>
      </c>
      <c r="R37" s="4">
        <v>21.8355</v>
      </c>
      <c r="S37" s="4">
        <v>22.190560000000001</v>
      </c>
      <c r="T37" s="4">
        <v>22.439588000000001</v>
      </c>
      <c r="U37" s="4">
        <v>22.75</v>
      </c>
      <c r="V37" s="4">
        <v>23.581</v>
      </c>
      <c r="W37" s="4">
        <v>24.074999999999999</v>
      </c>
      <c r="X37" s="4">
        <v>24.821000000000002</v>
      </c>
      <c r="Y37" s="4">
        <v>26.154</v>
      </c>
      <c r="Z37" s="4">
        <v>27.087</v>
      </c>
      <c r="AA37" s="4"/>
    </row>
    <row r="38" spans="1:27" s="3" customFormat="1" x14ac:dyDescent="0.15">
      <c r="A38" s="3" t="s">
        <v>69</v>
      </c>
      <c r="B38" s="3" t="s">
        <v>70</v>
      </c>
      <c r="C38" s="4">
        <v>4.9976329999999995</v>
      </c>
      <c r="D38" s="4">
        <v>5.1704280000000002</v>
      </c>
      <c r="E38" s="4">
        <v>5.4205550000000002</v>
      </c>
      <c r="F38" s="4">
        <v>5.8722200000000004</v>
      </c>
      <c r="G38" s="4">
        <v>6</v>
      </c>
      <c r="H38" s="4">
        <v>6.4429999999999996</v>
      </c>
      <c r="I38" s="4">
        <v>6.5529999999999999</v>
      </c>
      <c r="J38" s="4">
        <v>6.6680000000000001</v>
      </c>
      <c r="K38" s="4">
        <v>7.0519999999999996</v>
      </c>
      <c r="L38" s="4">
        <v>7.4130000000000003</v>
      </c>
      <c r="M38" s="4">
        <v>7.88</v>
      </c>
      <c r="N38" s="4">
        <v>8.141</v>
      </c>
      <c r="O38" s="4">
        <v>8.6</v>
      </c>
      <c r="P38" s="4">
        <v>8.7579999999999991</v>
      </c>
      <c r="Q38" s="4">
        <v>8.58</v>
      </c>
      <c r="R38" s="4">
        <v>9.0139999999999993</v>
      </c>
      <c r="S38" s="4">
        <v>9.0589999999999993</v>
      </c>
      <c r="T38" s="4">
        <v>9.0139999999999993</v>
      </c>
      <c r="U38" s="4">
        <v>9.1319999999999997</v>
      </c>
      <c r="V38" s="4">
        <v>9.4499999999999993</v>
      </c>
      <c r="W38" s="4">
        <v>9.5239999999999991</v>
      </c>
      <c r="X38" s="4">
        <v>9.8390000000000004</v>
      </c>
      <c r="Y38" s="4">
        <v>10.391999999999999</v>
      </c>
      <c r="Z38" s="4">
        <v>10.956</v>
      </c>
      <c r="AA38" s="4"/>
    </row>
    <row r="39" spans="1:27" s="3" customFormat="1" x14ac:dyDescent="0.15">
      <c r="A39" s="3" t="s">
        <v>71</v>
      </c>
      <c r="B39" s="3" t="s">
        <v>72</v>
      </c>
      <c r="C39" s="4"/>
      <c r="D39" s="4"/>
      <c r="E39" s="4"/>
      <c r="F39" s="4"/>
      <c r="G39" s="4"/>
      <c r="H39" s="4"/>
      <c r="I39" s="4"/>
      <c r="J39" s="4"/>
      <c r="K39" s="4"/>
      <c r="L39" s="4"/>
      <c r="M39" s="4"/>
      <c r="N39" s="4"/>
      <c r="O39" s="4"/>
      <c r="P39" s="4"/>
      <c r="Q39" s="4"/>
      <c r="R39" s="4"/>
      <c r="S39" s="4"/>
      <c r="T39" s="4"/>
      <c r="U39" s="4"/>
      <c r="V39" s="4"/>
      <c r="W39" s="4"/>
      <c r="X39" s="4"/>
      <c r="Y39" s="4"/>
      <c r="Z39" s="4"/>
      <c r="AA39" s="4"/>
    </row>
    <row r="40" spans="1:27" s="3" customFormat="1" x14ac:dyDescent="0.15">
      <c r="A40" s="3" t="s">
        <v>73</v>
      </c>
      <c r="B40" s="3" t="s">
        <v>74</v>
      </c>
      <c r="C40" s="4">
        <v>2.6441999999999997</v>
      </c>
      <c r="D40" s="4">
        <v>2.77386</v>
      </c>
      <c r="E40" s="4">
        <v>2.8469600000000002</v>
      </c>
      <c r="F40" s="4">
        <v>2.9740500000000001</v>
      </c>
      <c r="G40" s="4">
        <v>3.1360000000000001</v>
      </c>
      <c r="H40" s="4">
        <v>3.2629999999999999</v>
      </c>
      <c r="I40" s="4">
        <v>3.355</v>
      </c>
      <c r="J40" s="4">
        <v>3.4060000000000001</v>
      </c>
      <c r="K40" s="4">
        <v>3.4580000000000002</v>
      </c>
      <c r="L40" s="4">
        <v>3.415</v>
      </c>
      <c r="M40" s="4">
        <v>3.3650000000000002</v>
      </c>
      <c r="N40" s="4">
        <v>3.347</v>
      </c>
      <c r="O40" s="4">
        <v>3.4860000000000002</v>
      </c>
      <c r="P40" s="4">
        <v>3.5489999999999999</v>
      </c>
      <c r="Q40" s="4">
        <v>3.5760000000000001</v>
      </c>
      <c r="R40" s="4">
        <v>3.6019999999999999</v>
      </c>
      <c r="S40" s="4">
        <v>3.6890000000000001</v>
      </c>
      <c r="T40" s="4">
        <v>3.7730000000000001</v>
      </c>
      <c r="U40" s="4">
        <v>3.823</v>
      </c>
      <c r="V40" s="4">
        <v>3.9689999999999999</v>
      </c>
      <c r="W40" s="4">
        <v>4.0380000000000003</v>
      </c>
      <c r="X40" s="4">
        <v>4.1310000000000002</v>
      </c>
      <c r="Y40" s="4">
        <v>4.2320000000000002</v>
      </c>
      <c r="Z40" s="4">
        <v>4.3730000000000002</v>
      </c>
      <c r="AA40" s="4"/>
    </row>
    <row r="41" spans="1:27" s="3" customFormat="1" x14ac:dyDescent="0.15">
      <c r="A41" s="3" t="s">
        <v>75</v>
      </c>
      <c r="B41" s="3" t="s">
        <v>76</v>
      </c>
      <c r="C41" s="4">
        <v>5.2940429999999994</v>
      </c>
      <c r="D41" s="4">
        <v>5.3163080000000003</v>
      </c>
      <c r="E41" s="4">
        <v>5.5945809999999998</v>
      </c>
      <c r="F41" s="4">
        <v>5.9294399999999996</v>
      </c>
      <c r="G41" s="4">
        <v>6.1784160000000004</v>
      </c>
      <c r="H41" s="4">
        <v>6.4527399999999995</v>
      </c>
      <c r="I41" s="4">
        <v>6.7515559999999999</v>
      </c>
      <c r="J41" s="4">
        <v>7.0198609999999997</v>
      </c>
      <c r="K41" s="4">
        <v>7.1185369999999999</v>
      </c>
      <c r="L41" s="4">
        <v>7.421716</v>
      </c>
      <c r="M41" s="4">
        <v>7.9229979999999998</v>
      </c>
      <c r="N41" s="4">
        <v>8.4761179999999996</v>
      </c>
      <c r="O41" s="4">
        <v>9.154993000000001</v>
      </c>
      <c r="P41" s="4">
        <v>9.1890990000000006</v>
      </c>
      <c r="Q41" s="4">
        <v>8.9123529999999995</v>
      </c>
      <c r="R41" s="4">
        <v>9.2195</v>
      </c>
      <c r="S41" s="4">
        <v>9.4425600000000003</v>
      </c>
      <c r="T41" s="4">
        <v>9.6525879999999997</v>
      </c>
      <c r="U41" s="4">
        <v>9.7949999999999999</v>
      </c>
      <c r="V41" s="4">
        <v>10.162000000000001</v>
      </c>
      <c r="W41" s="4">
        <v>10.513</v>
      </c>
      <c r="X41" s="4">
        <v>10.851000000000001</v>
      </c>
      <c r="Y41" s="4">
        <v>11.53</v>
      </c>
      <c r="Z41" s="4">
        <v>11.757999999999999</v>
      </c>
      <c r="AA41" s="4"/>
    </row>
    <row r="42" spans="1:27" s="3" customFormat="1" x14ac:dyDescent="0.15">
      <c r="A42" s="3" t="s">
        <v>77</v>
      </c>
      <c r="B42" s="3" t="s">
        <v>78</v>
      </c>
      <c r="C42" s="4">
        <v>36.968857999999997</v>
      </c>
      <c r="D42" s="4">
        <v>39.682237999999998</v>
      </c>
      <c r="E42" s="4">
        <v>40.846510000000002</v>
      </c>
      <c r="F42" s="4">
        <v>43.129724000000003</v>
      </c>
      <c r="G42" s="4">
        <v>45.493364</v>
      </c>
      <c r="H42" s="4">
        <v>48.836396999999998</v>
      </c>
      <c r="I42" s="4">
        <v>51.095991000000005</v>
      </c>
      <c r="J42" s="4">
        <v>55.112646999999996</v>
      </c>
      <c r="K42" s="4">
        <v>57.484036000000003</v>
      </c>
      <c r="L42" s="4">
        <v>60.169815999999997</v>
      </c>
      <c r="M42" s="4">
        <v>62.153356000000002</v>
      </c>
      <c r="N42" s="4">
        <v>65.558410999999992</v>
      </c>
      <c r="O42" s="4">
        <v>69.012157999999999</v>
      </c>
      <c r="P42" s="4">
        <v>69.210263000000012</v>
      </c>
      <c r="Q42" s="4">
        <v>70.559352000000004</v>
      </c>
      <c r="R42" s="4">
        <v>73.194344999999998</v>
      </c>
      <c r="S42" s="4">
        <v>74.253013999999993</v>
      </c>
      <c r="T42" s="4">
        <v>76.021653999999998</v>
      </c>
      <c r="U42" s="4">
        <v>77.143000000000001</v>
      </c>
      <c r="V42" s="4">
        <v>79.272999999999996</v>
      </c>
      <c r="W42" s="4">
        <v>80.591999999999999</v>
      </c>
      <c r="X42" s="4">
        <v>82.378</v>
      </c>
      <c r="Y42" s="4">
        <v>85.061999999999998</v>
      </c>
      <c r="Z42" s="4">
        <v>86.784000000000006</v>
      </c>
      <c r="AA42" s="4"/>
    </row>
    <row r="43" spans="1:27" s="3" customFormat="1" x14ac:dyDescent="0.15">
      <c r="A43" s="3" t="s">
        <v>79</v>
      </c>
      <c r="B43" s="3" t="s">
        <v>80</v>
      </c>
      <c r="C43" s="4">
        <v>17.437419000000002</v>
      </c>
      <c r="D43" s="4">
        <v>18.543686000000001</v>
      </c>
      <c r="E43" s="4">
        <v>19.167882000000002</v>
      </c>
      <c r="F43" s="4">
        <v>20.279965000000001</v>
      </c>
      <c r="G43" s="4">
        <v>21.169</v>
      </c>
      <c r="H43" s="4">
        <v>23.693999999999999</v>
      </c>
      <c r="I43" s="4">
        <v>25.059000000000001</v>
      </c>
      <c r="J43" s="4">
        <v>28.271999999999998</v>
      </c>
      <c r="K43" s="4">
        <v>29.946999999999999</v>
      </c>
      <c r="L43" s="4">
        <v>31.689</v>
      </c>
      <c r="M43" s="4">
        <v>33.204000000000001</v>
      </c>
      <c r="N43" s="4">
        <v>35.399000000000001</v>
      </c>
      <c r="O43" s="4">
        <v>37.273000000000003</v>
      </c>
      <c r="P43" s="4">
        <v>38.046999999999997</v>
      </c>
      <c r="Q43" s="4">
        <v>38.908999999999999</v>
      </c>
      <c r="R43" s="4">
        <v>40.944000000000003</v>
      </c>
      <c r="S43" s="4">
        <v>41.997999999999998</v>
      </c>
      <c r="T43" s="4">
        <v>43.081000000000003</v>
      </c>
      <c r="U43" s="4">
        <v>43.978999999999999</v>
      </c>
      <c r="V43" s="4">
        <v>45.372999999999998</v>
      </c>
      <c r="W43" s="4">
        <v>45.908000000000001</v>
      </c>
      <c r="X43" s="4">
        <v>46.866</v>
      </c>
      <c r="Y43" s="4">
        <v>48.759</v>
      </c>
      <c r="Z43" s="4">
        <v>50.091999999999999</v>
      </c>
      <c r="AA43" s="4"/>
    </row>
    <row r="44" spans="1:27" s="3" customFormat="1" x14ac:dyDescent="0.15">
      <c r="A44" s="3" t="s">
        <v>81</v>
      </c>
      <c r="B44" s="3" t="s">
        <v>82</v>
      </c>
      <c r="C44" s="4">
        <v>17.354372999999999</v>
      </c>
      <c r="D44" s="4">
        <v>18.668773000000002</v>
      </c>
      <c r="E44" s="4">
        <v>19.003450000000001</v>
      </c>
      <c r="F44" s="4">
        <v>20.051629999999999</v>
      </c>
      <c r="G44" s="4">
        <v>21.305364000000001</v>
      </c>
      <c r="H44" s="4">
        <v>21.965396999999999</v>
      </c>
      <c r="I44" s="4">
        <v>22.708991000000001</v>
      </c>
      <c r="J44" s="4">
        <v>23.205647000000003</v>
      </c>
      <c r="K44" s="4">
        <v>23.542036</v>
      </c>
      <c r="L44" s="4">
        <v>24.167815999999998</v>
      </c>
      <c r="M44" s="4">
        <v>24.429355999999999</v>
      </c>
      <c r="N44" s="4">
        <v>25.552410999999999</v>
      </c>
      <c r="O44" s="4">
        <v>27.006157999999999</v>
      </c>
      <c r="P44" s="4">
        <v>27.116263</v>
      </c>
      <c r="Q44" s="4">
        <v>27.667351999999998</v>
      </c>
      <c r="R44" s="4">
        <v>28.260345000000001</v>
      </c>
      <c r="S44" s="4">
        <v>28.317014</v>
      </c>
      <c r="T44" s="4">
        <v>29.090653999999997</v>
      </c>
      <c r="U44" s="4">
        <v>29.478999999999999</v>
      </c>
      <c r="V44" s="4">
        <v>30.297000000000001</v>
      </c>
      <c r="W44" s="4">
        <v>31.213999999999999</v>
      </c>
      <c r="X44" s="4">
        <v>32.136000000000003</v>
      </c>
      <c r="Y44" s="4">
        <v>32.923000000000002</v>
      </c>
      <c r="Z44" s="4">
        <v>33.718000000000004</v>
      </c>
      <c r="AA44" s="4"/>
    </row>
    <row r="45" spans="1:27" s="3" customFormat="1" x14ac:dyDescent="0.1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15">
      <c r="A46" s="3" t="s">
        <v>85</v>
      </c>
      <c r="B46" s="3" t="s">
        <v>86</v>
      </c>
      <c r="C46" s="4">
        <v>184.29498599999999</v>
      </c>
      <c r="D46" s="4">
        <v>190.40548899999999</v>
      </c>
      <c r="E46" s="4">
        <v>194.34193200000001</v>
      </c>
      <c r="F46" s="4">
        <v>199.96437700000001</v>
      </c>
      <c r="G46" s="4">
        <v>205.37350499999999</v>
      </c>
      <c r="H46" s="4">
        <v>213.95215900000002</v>
      </c>
      <c r="I46" s="4">
        <v>222.28860500000002</v>
      </c>
      <c r="J46" s="4">
        <v>236.622221</v>
      </c>
      <c r="K46" s="4">
        <v>247.08541699999998</v>
      </c>
      <c r="L46" s="4">
        <v>256.73190699999998</v>
      </c>
      <c r="M46" s="4">
        <v>268.26838099999998</v>
      </c>
      <c r="N46" s="4">
        <v>278.77325000000002</v>
      </c>
      <c r="O46" s="4">
        <v>289.63637800000004</v>
      </c>
      <c r="P46" s="4">
        <v>299.67825199999999</v>
      </c>
      <c r="Q46" s="4">
        <v>310.33309300000002</v>
      </c>
      <c r="R46" s="4">
        <v>320.01555099999996</v>
      </c>
      <c r="S46" s="4">
        <v>328.83419500000002</v>
      </c>
      <c r="T46" s="4">
        <v>336.79187899999999</v>
      </c>
      <c r="U46" s="4">
        <v>344.47800000000001</v>
      </c>
      <c r="V46" s="4">
        <v>351.90300000000002</v>
      </c>
      <c r="W46" s="4">
        <v>358.26</v>
      </c>
      <c r="X46" s="4">
        <v>363.86500000000001</v>
      </c>
      <c r="Y46" s="4">
        <v>371.77800000000002</v>
      </c>
      <c r="Z46" s="4">
        <v>378.12799999999999</v>
      </c>
      <c r="AA46" s="4"/>
    </row>
    <row r="47" spans="1:27" s="3" customFormat="1" x14ac:dyDescent="0.15">
      <c r="A47" s="3" t="s">
        <v>87</v>
      </c>
      <c r="B47" s="3" t="s">
        <v>88</v>
      </c>
      <c r="C47" s="4">
        <v>16.639827</v>
      </c>
      <c r="D47" s="4">
        <v>17.41377</v>
      </c>
      <c r="E47" s="4">
        <v>16.597926999999999</v>
      </c>
      <c r="F47" s="4">
        <v>16.569792</v>
      </c>
      <c r="G47" s="4">
        <v>15.731</v>
      </c>
      <c r="H47" s="4">
        <v>16.452999999999999</v>
      </c>
      <c r="I47" s="4">
        <v>16.166</v>
      </c>
      <c r="J47" s="4">
        <v>17.087</v>
      </c>
      <c r="K47" s="4">
        <v>17.026</v>
      </c>
      <c r="L47" s="4">
        <v>17.66</v>
      </c>
      <c r="M47" s="4">
        <v>18.73</v>
      </c>
      <c r="N47" s="4">
        <v>18.655999999999999</v>
      </c>
      <c r="O47" s="4">
        <v>18.794</v>
      </c>
      <c r="P47" s="4">
        <v>18.291</v>
      </c>
      <c r="Q47" s="4">
        <v>18.722999999999999</v>
      </c>
      <c r="R47" s="4">
        <v>19.390999999999998</v>
      </c>
      <c r="S47" s="4">
        <v>19.510000000000002</v>
      </c>
      <c r="T47" s="4">
        <v>20.036000000000001</v>
      </c>
      <c r="U47" s="4">
        <v>19.727</v>
      </c>
      <c r="V47" s="4">
        <v>19.57</v>
      </c>
      <c r="W47" s="4">
        <v>19.53</v>
      </c>
      <c r="X47" s="4">
        <v>18.716000000000001</v>
      </c>
      <c r="Y47" s="4">
        <v>18.856000000000002</v>
      </c>
      <c r="Z47" s="4">
        <v>18.959</v>
      </c>
      <c r="AA47" s="4"/>
    </row>
    <row r="48" spans="1:27" s="3" customFormat="1" x14ac:dyDescent="0.15">
      <c r="A48" s="3" t="s">
        <v>89</v>
      </c>
      <c r="B48" s="3" t="s">
        <v>90</v>
      </c>
      <c r="C48" s="4">
        <v>61.832303000000003</v>
      </c>
      <c r="D48" s="4">
        <v>63.110329</v>
      </c>
      <c r="E48" s="4">
        <v>65.570128999999994</v>
      </c>
      <c r="F48" s="4">
        <v>67.625160999999991</v>
      </c>
      <c r="G48" s="4">
        <v>70.164505000000005</v>
      </c>
      <c r="H48" s="4">
        <v>73.184158999999994</v>
      </c>
      <c r="I48" s="4">
        <v>75.603605000000002</v>
      </c>
      <c r="J48" s="4">
        <v>80.370221000000001</v>
      </c>
      <c r="K48" s="4">
        <v>82.790417000000005</v>
      </c>
      <c r="L48" s="4">
        <v>83.129907000000003</v>
      </c>
      <c r="M48" s="4">
        <v>85.787380999999996</v>
      </c>
      <c r="N48" s="4">
        <v>87.824250000000006</v>
      </c>
      <c r="O48" s="4">
        <v>90.721378000000001</v>
      </c>
      <c r="P48" s="4">
        <v>94.910252</v>
      </c>
      <c r="Q48" s="4">
        <v>97.214891000000009</v>
      </c>
      <c r="R48" s="4">
        <v>99.810850000000002</v>
      </c>
      <c r="S48" s="4">
        <v>101.77119500000001</v>
      </c>
      <c r="T48" s="4">
        <v>102.846879</v>
      </c>
      <c r="U48" s="4">
        <v>104.45099999999999</v>
      </c>
      <c r="V48" s="4">
        <v>106.169</v>
      </c>
      <c r="W48" s="4">
        <v>107.907</v>
      </c>
      <c r="X48" s="4">
        <v>108.947</v>
      </c>
      <c r="Y48" s="4">
        <v>112.437</v>
      </c>
      <c r="Z48" s="4">
        <v>114.41800000000001</v>
      </c>
      <c r="AA48" s="4"/>
    </row>
    <row r="49" spans="1:27" s="3" customFormat="1" x14ac:dyDescent="0.15">
      <c r="A49" s="3" t="s">
        <v>91</v>
      </c>
      <c r="B49" s="3" t="s">
        <v>92</v>
      </c>
      <c r="C49" s="4">
        <v>74.982416999999998</v>
      </c>
      <c r="D49" s="4">
        <v>76.849947</v>
      </c>
      <c r="E49" s="4">
        <v>77.980313999999993</v>
      </c>
      <c r="F49" s="4">
        <v>80.036626999999996</v>
      </c>
      <c r="G49" s="4">
        <v>82.156999999999996</v>
      </c>
      <c r="H49" s="4">
        <v>85.171000000000006</v>
      </c>
      <c r="I49" s="4">
        <v>88.843000000000004</v>
      </c>
      <c r="J49" s="4">
        <v>94.962000000000003</v>
      </c>
      <c r="K49" s="4">
        <v>101.425</v>
      </c>
      <c r="L49" s="4">
        <v>106.675</v>
      </c>
      <c r="M49" s="4">
        <v>111.221</v>
      </c>
      <c r="N49" s="4">
        <v>115.854</v>
      </c>
      <c r="O49" s="4">
        <v>120.616</v>
      </c>
      <c r="P49" s="4">
        <v>124.14700000000001</v>
      </c>
      <c r="Q49" s="4">
        <v>128.91900000000001</v>
      </c>
      <c r="R49" s="4">
        <v>132.65</v>
      </c>
      <c r="S49" s="4">
        <v>136.208</v>
      </c>
      <c r="T49" s="4">
        <v>139.751</v>
      </c>
      <c r="U49" s="4">
        <v>143.48400000000001</v>
      </c>
      <c r="V49" s="4">
        <v>147.43700000000001</v>
      </c>
      <c r="W49" s="4">
        <v>150.30199999999999</v>
      </c>
      <c r="X49" s="4">
        <v>154.185</v>
      </c>
      <c r="Y49" s="4">
        <v>157.11799999999999</v>
      </c>
      <c r="Z49" s="4">
        <v>160.06399999999999</v>
      </c>
      <c r="AA49" s="4"/>
    </row>
    <row r="50" spans="1:27" s="3" customFormat="1" x14ac:dyDescent="0.15">
      <c r="A50" s="3" t="s">
        <v>93</v>
      </c>
      <c r="B50" s="3" t="s">
        <v>94</v>
      </c>
      <c r="C50" s="4">
        <v>30.840439</v>
      </c>
      <c r="D50" s="4">
        <v>33.031442999999996</v>
      </c>
      <c r="E50" s="4">
        <v>34.193562</v>
      </c>
      <c r="F50" s="4">
        <v>35.732796999999998</v>
      </c>
      <c r="G50" s="4">
        <v>37.320999999999998</v>
      </c>
      <c r="H50" s="4">
        <v>39.143999999999998</v>
      </c>
      <c r="I50" s="4">
        <v>41.676000000000002</v>
      </c>
      <c r="J50" s="4">
        <v>44.203000000000003</v>
      </c>
      <c r="K50" s="4">
        <v>45.844000000000001</v>
      </c>
      <c r="L50" s="4">
        <v>49.267000000000003</v>
      </c>
      <c r="M50" s="4">
        <v>52.53</v>
      </c>
      <c r="N50" s="4">
        <v>56.439</v>
      </c>
      <c r="O50" s="4">
        <v>59.505000000000003</v>
      </c>
      <c r="P50" s="4">
        <v>62.33</v>
      </c>
      <c r="Q50" s="4">
        <v>65.476202000000001</v>
      </c>
      <c r="R50" s="4">
        <v>68.163701000000003</v>
      </c>
      <c r="S50" s="4">
        <v>71.344999999999999</v>
      </c>
      <c r="T50" s="4">
        <v>74.158000000000001</v>
      </c>
      <c r="U50" s="4">
        <v>76.816000000000003</v>
      </c>
      <c r="V50" s="4">
        <v>78.727000000000004</v>
      </c>
      <c r="W50" s="4">
        <v>80.521000000000001</v>
      </c>
      <c r="X50" s="4">
        <v>82.016999999999996</v>
      </c>
      <c r="Y50" s="4">
        <v>83.367000000000004</v>
      </c>
      <c r="Z50" s="4">
        <v>84.686999999999998</v>
      </c>
      <c r="AA50" s="4"/>
    </row>
    <row r="51" spans="1:27" s="3" customFormat="1" x14ac:dyDescent="0.15">
      <c r="A51" s="3" t="s">
        <v>95</v>
      </c>
      <c r="B51" s="3" t="s">
        <v>96</v>
      </c>
      <c r="C51" s="4">
        <v>-5.243671</v>
      </c>
      <c r="D51" s="4">
        <v>-4.7264089999999994</v>
      </c>
      <c r="E51" s="4">
        <v>-6.7664330000000001</v>
      </c>
      <c r="F51" s="4">
        <v>-7.9235820000000006</v>
      </c>
      <c r="G51" s="4">
        <v>-10.550428</v>
      </c>
      <c r="H51" s="4">
        <v>-12.868763999999999</v>
      </c>
      <c r="I51" s="4">
        <v>-12.898020000000001</v>
      </c>
      <c r="J51" s="4">
        <v>-14.340569</v>
      </c>
      <c r="K51" s="4">
        <v>-13.023279</v>
      </c>
      <c r="L51" s="4">
        <v>-15.865781999999999</v>
      </c>
      <c r="M51" s="4">
        <v>-15.170583000000001</v>
      </c>
      <c r="N51" s="4">
        <v>-18.158596000000003</v>
      </c>
      <c r="O51" s="4">
        <v>-18.915196000000002</v>
      </c>
      <c r="P51" s="4">
        <v>-18.054395</v>
      </c>
      <c r="Q51" s="4">
        <v>-16.285638000000002</v>
      </c>
      <c r="R51" s="4">
        <v>-13.796389</v>
      </c>
      <c r="S51" s="4">
        <v>-15.353021</v>
      </c>
      <c r="T51" s="4">
        <v>-20.571909999999999</v>
      </c>
      <c r="U51" s="4">
        <v>-20.51</v>
      </c>
      <c r="V51" s="4">
        <v>-16.440999999999999</v>
      </c>
      <c r="W51" s="4">
        <v>-16.759</v>
      </c>
      <c r="X51" s="4">
        <v>-12.884</v>
      </c>
      <c r="Y51" s="4">
        <v>-17.042000000000002</v>
      </c>
      <c r="Z51" s="4">
        <v>-17.141999999999999</v>
      </c>
      <c r="AA51" s="4"/>
    </row>
    <row r="52" spans="1:27"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A53" s="3" t="s">
        <v>99</v>
      </c>
      <c r="B53" s="3" t="s">
        <v>100</v>
      </c>
      <c r="C53" s="4">
        <v>840.03715800000009</v>
      </c>
      <c r="D53" s="4">
        <v>868.82652899999994</v>
      </c>
      <c r="E53" s="4">
        <v>882.12755200000004</v>
      </c>
      <c r="F53" s="4">
        <v>917.205871</v>
      </c>
      <c r="G53" s="4">
        <v>945.75610100000006</v>
      </c>
      <c r="H53" s="4">
        <v>1000.058865</v>
      </c>
      <c r="I53" s="4">
        <v>1045.013923</v>
      </c>
      <c r="J53" s="4">
        <v>1085.3472199999999</v>
      </c>
      <c r="K53" s="4">
        <v>1126.020507</v>
      </c>
      <c r="L53" s="4">
        <v>1171.797812</v>
      </c>
      <c r="M53" s="4">
        <v>1221.80269</v>
      </c>
      <c r="N53" s="4">
        <v>1272.7293400000001</v>
      </c>
      <c r="O53" s="4">
        <v>1331.995895</v>
      </c>
      <c r="P53" s="4">
        <v>1376.300606</v>
      </c>
      <c r="Q53" s="4">
        <v>1373.3128280000001</v>
      </c>
      <c r="R53" s="4">
        <v>1414.801719</v>
      </c>
      <c r="S53" s="4">
        <v>1448.1665840000001</v>
      </c>
      <c r="T53" s="4">
        <v>1466.1549480000001</v>
      </c>
      <c r="U53" s="4">
        <v>1486.3951000000002</v>
      </c>
      <c r="V53" s="4">
        <v>1504.864</v>
      </c>
      <c r="W53" s="4">
        <v>1530.261</v>
      </c>
      <c r="X53" s="4">
        <v>1559.6579999999999</v>
      </c>
      <c r="Y53" s="4">
        <v>1595.3620000000001</v>
      </c>
      <c r="Z53" s="4">
        <v>1628.7956999999999</v>
      </c>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113</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row>
    <row r="58" spans="1:27"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row>
    <row r="59" spans="1:27"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Zeros="0" topLeftCell="B1" workbookViewId="0">
      <pane xSplit="1" ySplit="3" topLeftCell="W19" activePane="bottomRight" state="frozen"/>
      <selection activeCell="B1" sqref="B1"/>
      <selection pane="topRight" activeCell="W1" sqref="W1"/>
      <selection pane="bottomLeft" activeCell="B19" sqref="B19"/>
      <selection pane="bottomRight" activeCell="X1" sqref="X1:AA65536"/>
    </sheetView>
  </sheetViews>
  <sheetFormatPr baseColWidth="10" defaultColWidth="10.6640625" defaultRowHeight="13" x14ac:dyDescent="0.15"/>
  <cols>
    <col min="1" max="1" width="10.6640625" customWidth="1"/>
    <col min="2" max="2" width="85.83203125" customWidth="1"/>
  </cols>
  <sheetData>
    <row r="1" spans="1:28" x14ac:dyDescent="0.15">
      <c r="A1" s="1" t="s">
        <v>114</v>
      </c>
    </row>
    <row r="3" spans="1:28"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2"/>
      <c r="AB3" s="1"/>
    </row>
    <row r="4" spans="1:28" s="3" customFormat="1" x14ac:dyDescent="0.15">
      <c r="A4" s="3" t="s">
        <v>1</v>
      </c>
      <c r="B4" s="3" t="s">
        <v>2</v>
      </c>
      <c r="C4" s="4">
        <v>27.653789</v>
      </c>
      <c r="D4" s="4">
        <v>27.683401</v>
      </c>
      <c r="E4" s="4">
        <v>27.811230999999999</v>
      </c>
      <c r="F4" s="4">
        <v>27.760565999999997</v>
      </c>
      <c r="G4" s="4">
        <v>28.333371</v>
      </c>
      <c r="H4" s="4">
        <v>28.991510999999999</v>
      </c>
      <c r="I4" s="4">
        <v>28.815470000000001</v>
      </c>
      <c r="J4" s="4">
        <v>28.789715000000001</v>
      </c>
      <c r="K4" s="4">
        <v>28.575911999999999</v>
      </c>
      <c r="L4" s="4">
        <v>29.905836000000001</v>
      </c>
      <c r="M4" s="4">
        <v>30.035258000000002</v>
      </c>
      <c r="N4" s="4">
        <v>29.979793000000001</v>
      </c>
      <c r="O4" s="4">
        <v>30.255436000000003</v>
      </c>
      <c r="P4" s="4">
        <v>30.131985</v>
      </c>
      <c r="Q4" s="4">
        <v>30.991101999999998</v>
      </c>
      <c r="R4" s="4">
        <v>30.971289000000002</v>
      </c>
      <c r="S4" s="4">
        <v>30.688389000000001</v>
      </c>
      <c r="T4" s="4">
        <v>30.712498</v>
      </c>
      <c r="U4" s="4">
        <v>31.349966000000002</v>
      </c>
      <c r="V4" s="4">
        <v>32.463000000000001</v>
      </c>
      <c r="W4" s="4">
        <v>32.259</v>
      </c>
      <c r="X4" s="4">
        <v>32.780797</v>
      </c>
      <c r="Y4" s="4">
        <v>32.270758999999998</v>
      </c>
      <c r="Z4" s="4">
        <v>31.353162000000001</v>
      </c>
      <c r="AA4" s="4"/>
      <c r="AB4" s="4"/>
    </row>
    <row r="5" spans="1:28" s="3" customFormat="1" x14ac:dyDescent="0.15">
      <c r="A5" s="3" t="s">
        <v>3</v>
      </c>
      <c r="B5" s="3" t="s">
        <v>4</v>
      </c>
      <c r="C5" s="4">
        <v>393.39457500000003</v>
      </c>
      <c r="D5" s="4">
        <v>400.74756000000002</v>
      </c>
      <c r="E5" s="4">
        <v>399.22980699999999</v>
      </c>
      <c r="F5" s="4">
        <v>418.08371999999997</v>
      </c>
      <c r="G5" s="4">
        <v>435.904698</v>
      </c>
      <c r="H5" s="4">
        <v>451.25174599999997</v>
      </c>
      <c r="I5" s="4">
        <v>463.89881500000001</v>
      </c>
      <c r="J5" s="4">
        <v>472.30884100000003</v>
      </c>
      <c r="K5" s="4">
        <v>482.62149800000003</v>
      </c>
      <c r="L5" s="4">
        <v>493.86814500000003</v>
      </c>
      <c r="M5" s="4">
        <v>506.42183399999999</v>
      </c>
      <c r="N5" s="4">
        <v>518.54869900000006</v>
      </c>
      <c r="O5" s="4">
        <v>534.86348899999996</v>
      </c>
      <c r="P5" s="4">
        <v>534.78074199999992</v>
      </c>
      <c r="Q5" s="4">
        <v>535.48808700000006</v>
      </c>
      <c r="R5" s="4">
        <v>544.82738199999994</v>
      </c>
      <c r="S5" s="4">
        <v>547.56296499999996</v>
      </c>
      <c r="T5" s="4">
        <v>543.57473500000003</v>
      </c>
      <c r="U5" s="4">
        <v>542.58212900000001</v>
      </c>
      <c r="V5" s="4">
        <v>541.33100000000002</v>
      </c>
      <c r="W5" s="4">
        <v>553.47400000000005</v>
      </c>
      <c r="X5" s="4">
        <v>565.53172600000005</v>
      </c>
      <c r="Y5" s="4">
        <v>573.59094999999991</v>
      </c>
      <c r="Z5" s="4">
        <v>573.79910100000006</v>
      </c>
      <c r="AA5" s="4"/>
      <c r="AB5" s="4"/>
    </row>
    <row r="6" spans="1:28" s="3" customFormat="1" x14ac:dyDescent="0.15">
      <c r="A6" s="3" t="s">
        <v>5</v>
      </c>
      <c r="B6" s="3" t="s">
        <v>6</v>
      </c>
      <c r="C6" s="4">
        <v>42.512574000000001</v>
      </c>
      <c r="D6" s="4">
        <v>44.743563999999999</v>
      </c>
      <c r="E6" s="4">
        <v>43.394157</v>
      </c>
      <c r="F6" s="4">
        <v>45.573137000000003</v>
      </c>
      <c r="G6" s="4">
        <v>46.504216</v>
      </c>
      <c r="H6" s="4">
        <v>46.646830999999999</v>
      </c>
      <c r="I6" s="4">
        <v>48.629961999999999</v>
      </c>
      <c r="J6" s="4">
        <v>47.960450999999999</v>
      </c>
      <c r="K6" s="4">
        <v>50.927103000000002</v>
      </c>
      <c r="L6" s="4">
        <v>52.810874000000005</v>
      </c>
      <c r="M6" s="4">
        <v>53.060907</v>
      </c>
      <c r="N6" s="4">
        <v>53.851288999999994</v>
      </c>
      <c r="O6" s="4">
        <v>52.831743000000003</v>
      </c>
      <c r="P6" s="4">
        <v>54.496819000000002</v>
      </c>
      <c r="Q6" s="4">
        <v>55.263145999999999</v>
      </c>
      <c r="R6" s="4">
        <v>56.769109999999998</v>
      </c>
      <c r="S6" s="4">
        <v>53.475949999999997</v>
      </c>
      <c r="T6" s="4">
        <v>55.415804999999999</v>
      </c>
      <c r="U6" s="4">
        <v>56.286815000000004</v>
      </c>
      <c r="V6" s="4">
        <v>50.981999999999999</v>
      </c>
      <c r="W6" s="4">
        <v>51.927</v>
      </c>
      <c r="X6" s="4">
        <v>53.270605000000003</v>
      </c>
      <c r="Y6" s="4">
        <v>52.675145999999998</v>
      </c>
      <c r="Z6" s="4">
        <v>52.191773999999995</v>
      </c>
      <c r="AA6" s="4"/>
      <c r="AB6" s="4"/>
    </row>
    <row r="7" spans="1:28" s="3" customFormat="1" x14ac:dyDescent="0.15">
      <c r="A7" s="3" t="s">
        <v>7</v>
      </c>
      <c r="B7" s="3" t="s">
        <v>8</v>
      </c>
      <c r="C7" s="4">
        <v>1.6574999999999999E-2</v>
      </c>
      <c r="D7" s="4">
        <v>1.6517E-2</v>
      </c>
      <c r="E7" s="4">
        <v>1.6167999999999998E-2</v>
      </c>
      <c r="F7" s="4">
        <v>1.6112999999999999E-2</v>
      </c>
      <c r="G7" s="4">
        <v>1.6164000000000001E-2</v>
      </c>
      <c r="H7" s="4">
        <v>1.5266000000000002E-2</v>
      </c>
      <c r="I7" s="4">
        <v>1.4368000000000001E-2</v>
      </c>
      <c r="J7" s="4">
        <v>1.3469999999999999E-2</v>
      </c>
      <c r="K7" s="4">
        <v>1.4312E-2</v>
      </c>
      <c r="L7" s="4">
        <v>1.5996000000000003E-2</v>
      </c>
      <c r="M7" s="4">
        <v>2.0204999999999997E-2</v>
      </c>
      <c r="N7" s="4">
        <v>1.8447999999999999E-2</v>
      </c>
      <c r="O7" s="4">
        <v>1.8447999999999999E-2</v>
      </c>
      <c r="P7" s="4">
        <v>1.9325999999999999E-2</v>
      </c>
      <c r="Q7" s="4">
        <v>2.0204999999999997E-2</v>
      </c>
      <c r="R7" s="4">
        <v>2.1082999999999998E-2</v>
      </c>
      <c r="S7" s="4">
        <v>2.1082999999999998E-2</v>
      </c>
      <c r="T7" s="4">
        <v>2.1082999999999998E-2</v>
      </c>
      <c r="U7" s="4">
        <v>2.1999999999999999E-2</v>
      </c>
      <c r="V7" s="4">
        <v>2.1999999999999999E-2</v>
      </c>
      <c r="W7" s="4">
        <v>2.1999999999999999E-2</v>
      </c>
      <c r="X7" s="4">
        <v>2.1999999999999999E-2</v>
      </c>
      <c r="Y7" s="4">
        <v>2.1999999999999999E-2</v>
      </c>
      <c r="Z7" s="4">
        <v>2.3047999999999999E-2</v>
      </c>
      <c r="AA7" s="4"/>
      <c r="AB7" s="4"/>
    </row>
    <row r="8" spans="1:28" s="3" customFormat="1" x14ac:dyDescent="0.15">
      <c r="A8" s="3" t="s">
        <v>9</v>
      </c>
      <c r="B8" s="3" t="s">
        <v>10</v>
      </c>
      <c r="C8" s="4">
        <v>31.218634999999999</v>
      </c>
      <c r="D8" s="4">
        <v>33.188274</v>
      </c>
      <c r="E8" s="4">
        <v>31.822115</v>
      </c>
      <c r="F8" s="4">
        <v>33.719949</v>
      </c>
      <c r="G8" s="4">
        <v>34.268063999999995</v>
      </c>
      <c r="H8" s="4">
        <v>34.409989000000003</v>
      </c>
      <c r="I8" s="4">
        <v>36.177236000000001</v>
      </c>
      <c r="J8" s="4">
        <v>35.014240999999998</v>
      </c>
      <c r="K8" s="4">
        <v>37.567298000000001</v>
      </c>
      <c r="L8" s="4">
        <v>39.390003</v>
      </c>
      <c r="M8" s="4">
        <v>39.488270999999997</v>
      </c>
      <c r="N8" s="4">
        <v>40.011402000000004</v>
      </c>
      <c r="O8" s="4">
        <v>38.806597000000004</v>
      </c>
      <c r="P8" s="4">
        <v>40.252764000000006</v>
      </c>
      <c r="Q8" s="4">
        <v>40.901857999999997</v>
      </c>
      <c r="R8" s="4">
        <v>42.706571000000004</v>
      </c>
      <c r="S8" s="4">
        <v>39.491424000000002</v>
      </c>
      <c r="T8" s="4">
        <v>41.618959000000004</v>
      </c>
      <c r="U8" s="4">
        <v>42.601618999999999</v>
      </c>
      <c r="V8" s="4">
        <v>37.377000000000002</v>
      </c>
      <c r="W8" s="4">
        <v>38.311</v>
      </c>
      <c r="X8" s="4">
        <v>39.858633999999995</v>
      </c>
      <c r="Y8" s="4">
        <v>39.100239000000002</v>
      </c>
      <c r="Z8" s="4">
        <v>38.652387000000004</v>
      </c>
      <c r="AA8" s="4"/>
      <c r="AB8" s="4"/>
    </row>
    <row r="9" spans="1:28" s="3" customFormat="1" x14ac:dyDescent="0.15">
      <c r="A9" s="3" t="s">
        <v>11</v>
      </c>
      <c r="B9" s="3" t="s">
        <v>12</v>
      </c>
      <c r="C9" s="4">
        <v>11.277430000000001</v>
      </c>
      <c r="D9" s="4">
        <v>11.464955</v>
      </c>
      <c r="E9" s="4">
        <v>11.540589000000001</v>
      </c>
      <c r="F9" s="4">
        <v>11.794675</v>
      </c>
      <c r="G9" s="4">
        <v>12.183986999999998</v>
      </c>
      <c r="H9" s="4">
        <v>12.187111000000002</v>
      </c>
      <c r="I9" s="4">
        <v>12.418211999999999</v>
      </c>
      <c r="J9" s="4">
        <v>12.908942</v>
      </c>
      <c r="K9" s="4">
        <v>13.326559</v>
      </c>
      <c r="L9" s="4">
        <v>13.396134</v>
      </c>
      <c r="M9" s="4">
        <v>13.535076999999999</v>
      </c>
      <c r="N9" s="4">
        <v>13.799650999999999</v>
      </c>
      <c r="O9" s="4">
        <v>13.954134</v>
      </c>
      <c r="P9" s="4">
        <v>14.188917999999999</v>
      </c>
      <c r="Q9" s="4">
        <v>14.309901</v>
      </c>
      <c r="R9" s="4">
        <v>14.062656</v>
      </c>
      <c r="S9" s="4">
        <v>13.921066999999999</v>
      </c>
      <c r="T9" s="4">
        <v>13.769691999999999</v>
      </c>
      <c r="U9" s="4">
        <v>13.670764999999999</v>
      </c>
      <c r="V9" s="4">
        <v>13.583</v>
      </c>
      <c r="W9" s="4">
        <v>13.593999999999999</v>
      </c>
      <c r="X9" s="4">
        <v>13.384513999999999</v>
      </c>
      <c r="Y9" s="4">
        <v>13.547063</v>
      </c>
      <c r="Z9" s="4">
        <v>13.510629999999999</v>
      </c>
      <c r="AA9" s="4"/>
      <c r="AB9" s="4"/>
    </row>
    <row r="10" spans="1:28" s="3" customFormat="1" x14ac:dyDescent="0.15">
      <c r="A10" s="3" t="s">
        <v>13</v>
      </c>
      <c r="B10" s="3" t="s">
        <v>14</v>
      </c>
      <c r="C10" s="4">
        <v>151.851777</v>
      </c>
      <c r="D10" s="4">
        <v>152.109937</v>
      </c>
      <c r="E10" s="4">
        <v>152.30571799999998</v>
      </c>
      <c r="F10" s="4">
        <v>154.90788800000001</v>
      </c>
      <c r="G10" s="4">
        <v>157.32955699999999</v>
      </c>
      <c r="H10" s="4">
        <v>160.66380100000001</v>
      </c>
      <c r="I10" s="4">
        <v>161.91972700000002</v>
      </c>
      <c r="J10" s="4">
        <v>163.518899</v>
      </c>
      <c r="K10" s="4">
        <v>163.19845000000001</v>
      </c>
      <c r="L10" s="4">
        <v>161.18926300000001</v>
      </c>
      <c r="M10" s="4">
        <v>163.3595</v>
      </c>
      <c r="N10" s="4">
        <v>165.356525</v>
      </c>
      <c r="O10" s="4">
        <v>167.58086900000001</v>
      </c>
      <c r="P10" s="4">
        <v>166.99832599999999</v>
      </c>
      <c r="Q10" s="4">
        <v>167.25472500000001</v>
      </c>
      <c r="R10" s="4">
        <v>170.973917</v>
      </c>
      <c r="S10" s="4">
        <v>173.43342899999999</v>
      </c>
      <c r="T10" s="4">
        <v>173.66614000000001</v>
      </c>
      <c r="U10" s="4">
        <v>173.93596500000001</v>
      </c>
      <c r="V10" s="4">
        <v>173.59</v>
      </c>
      <c r="W10" s="4">
        <v>175.82599999999999</v>
      </c>
      <c r="X10" s="4">
        <v>177.12921700000001</v>
      </c>
      <c r="Y10" s="4">
        <v>178.02614199999999</v>
      </c>
      <c r="Z10" s="4">
        <v>176.27460300000001</v>
      </c>
      <c r="AA10" s="4"/>
      <c r="AB10" s="4"/>
    </row>
    <row r="11" spans="1:28" s="3" customFormat="1" x14ac:dyDescent="0.15">
      <c r="A11" s="3" t="s">
        <v>15</v>
      </c>
      <c r="B11" s="3" t="s">
        <v>16</v>
      </c>
      <c r="C11" s="4">
        <v>57.268035000000005</v>
      </c>
      <c r="D11" s="4">
        <v>57.079389999999997</v>
      </c>
      <c r="E11" s="4">
        <v>56.594256000000001</v>
      </c>
      <c r="F11" s="4">
        <v>57.585872999999999</v>
      </c>
      <c r="G11" s="4">
        <v>57.910125999999998</v>
      </c>
      <c r="H11" s="4">
        <v>56.071590999999998</v>
      </c>
      <c r="I11" s="4">
        <v>57.793509</v>
      </c>
      <c r="J11" s="4">
        <v>57.256535000000007</v>
      </c>
      <c r="K11" s="4">
        <v>57.330794999999995</v>
      </c>
      <c r="L11" s="4">
        <v>56.445080000000004</v>
      </c>
      <c r="M11" s="4">
        <v>54.817031</v>
      </c>
      <c r="N11" s="4">
        <v>53.490186000000001</v>
      </c>
      <c r="O11" s="4">
        <v>53.013400000000004</v>
      </c>
      <c r="P11" s="4">
        <v>52.405656999999998</v>
      </c>
      <c r="Q11" s="4">
        <v>51.204220999999997</v>
      </c>
      <c r="R11" s="4">
        <v>50.069642000000002</v>
      </c>
      <c r="S11" s="4">
        <v>48.459879999999998</v>
      </c>
      <c r="T11" s="4">
        <v>48.025494000000002</v>
      </c>
      <c r="U11" s="4">
        <v>47.036670000000001</v>
      </c>
      <c r="V11" s="4">
        <v>45.96</v>
      </c>
      <c r="W11" s="4">
        <v>46.692999999999998</v>
      </c>
      <c r="X11" s="4">
        <v>47.538006000000003</v>
      </c>
      <c r="Y11" s="4">
        <v>47.328690999999999</v>
      </c>
      <c r="Z11" s="4">
        <v>46.892292999999995</v>
      </c>
      <c r="AA11" s="4"/>
      <c r="AB11" s="4"/>
    </row>
    <row r="12" spans="1:28" s="3" customFormat="1" x14ac:dyDescent="0.15">
      <c r="A12" s="3" t="s">
        <v>17</v>
      </c>
      <c r="B12" s="3" t="s">
        <v>18</v>
      </c>
      <c r="C12" s="4">
        <v>4.2400559999999992</v>
      </c>
      <c r="D12" s="4">
        <v>4.4907009999999996</v>
      </c>
      <c r="E12" s="4">
        <v>4.9838490000000002</v>
      </c>
      <c r="F12" s="4">
        <v>5.9241419999999998</v>
      </c>
      <c r="G12" s="4">
        <v>7.1233490000000002</v>
      </c>
      <c r="H12" s="4">
        <v>8.4011810000000011</v>
      </c>
      <c r="I12" s="4">
        <v>9.0450599999999994</v>
      </c>
      <c r="J12" s="4">
        <v>9.999212</v>
      </c>
      <c r="K12" s="4">
        <v>11.462153000000001</v>
      </c>
      <c r="L12" s="4">
        <v>13.542084000000001</v>
      </c>
      <c r="M12" s="4">
        <v>15.618311</v>
      </c>
      <c r="N12" s="4">
        <v>18.267150000000001</v>
      </c>
      <c r="O12" s="4">
        <v>21.545801000000001</v>
      </c>
      <c r="P12" s="4">
        <v>23.141387999999999</v>
      </c>
      <c r="Q12" s="4">
        <v>24.731248999999998</v>
      </c>
      <c r="R12" s="4">
        <v>26.17632</v>
      </c>
      <c r="S12" s="4">
        <v>27.661544999999997</v>
      </c>
      <c r="T12" s="4">
        <v>28.964886</v>
      </c>
      <c r="U12" s="4">
        <v>30.305220000000002</v>
      </c>
      <c r="V12" s="4">
        <v>32.270000000000003</v>
      </c>
      <c r="W12" s="4">
        <v>34.033000000000001</v>
      </c>
      <c r="X12" s="4">
        <v>35.397669</v>
      </c>
      <c r="Y12" s="4">
        <v>36.332232000000005</v>
      </c>
      <c r="Z12" s="4">
        <v>37.307189000000001</v>
      </c>
      <c r="AA12" s="4"/>
      <c r="AB12" s="4"/>
    </row>
    <row r="13" spans="1:28" s="3" customFormat="1" x14ac:dyDescent="0.15">
      <c r="A13" s="3" t="s">
        <v>19</v>
      </c>
      <c r="B13" s="3" t="s">
        <v>20</v>
      </c>
      <c r="C13" s="4">
        <v>1.060003</v>
      </c>
      <c r="D13" s="4">
        <v>1.1748420000000002</v>
      </c>
      <c r="E13" s="4">
        <v>1.385189</v>
      </c>
      <c r="F13" s="4">
        <v>1.7842909999999996</v>
      </c>
      <c r="G13" s="4">
        <v>2.32483</v>
      </c>
      <c r="H13" s="4">
        <v>2.915448</v>
      </c>
      <c r="I13" s="4">
        <v>3.2551219999999996</v>
      </c>
      <c r="J13" s="4">
        <v>3.713028</v>
      </c>
      <c r="K13" s="4">
        <v>4.4645839999999994</v>
      </c>
      <c r="L13" s="4">
        <v>5.6194470000000001</v>
      </c>
      <c r="M13" s="4">
        <v>6.8489440000000004</v>
      </c>
      <c r="N13" s="4">
        <v>8.4996910000000003</v>
      </c>
      <c r="O13" s="4">
        <v>10.645095</v>
      </c>
      <c r="P13" s="4">
        <v>11.727281000000001</v>
      </c>
      <c r="Q13" s="4">
        <v>13.093787000000001</v>
      </c>
      <c r="R13" s="4">
        <v>14.114503000000001</v>
      </c>
      <c r="S13" s="4">
        <v>15.181632</v>
      </c>
      <c r="T13" s="4">
        <v>16.135919000000001</v>
      </c>
      <c r="U13" s="4">
        <v>17.238053000000001</v>
      </c>
      <c r="V13" s="4">
        <v>18.827000000000002</v>
      </c>
      <c r="W13" s="4">
        <v>20.100999999999999</v>
      </c>
      <c r="X13" s="4">
        <v>21.098123999999999</v>
      </c>
      <c r="Y13" s="4">
        <v>21.33877</v>
      </c>
      <c r="Z13" s="4">
        <v>22.178402999999999</v>
      </c>
      <c r="AA13" s="4"/>
      <c r="AB13" s="4"/>
    </row>
    <row r="14" spans="1:28" s="3" customFormat="1" x14ac:dyDescent="0.15">
      <c r="A14" s="3" t="s">
        <v>21</v>
      </c>
      <c r="B14" s="3" t="s">
        <v>22</v>
      </c>
      <c r="C14" s="4">
        <v>5.9152040000000001</v>
      </c>
      <c r="D14" s="4">
        <v>5.8899930000000005</v>
      </c>
      <c r="E14" s="4">
        <v>6.0141980000000004</v>
      </c>
      <c r="F14" s="4">
        <v>6.3450190000000006</v>
      </c>
      <c r="G14" s="4">
        <v>6.7514769999999995</v>
      </c>
      <c r="H14" s="4">
        <v>7.1929750000000006</v>
      </c>
      <c r="I14" s="4">
        <v>7.3106909999999994</v>
      </c>
      <c r="J14" s="4">
        <v>7.6918990000000003</v>
      </c>
      <c r="K14" s="4">
        <v>8.1936160000000005</v>
      </c>
      <c r="L14" s="4">
        <v>8.6741029999999988</v>
      </c>
      <c r="M14" s="4">
        <v>9.1137689999999996</v>
      </c>
      <c r="N14" s="4">
        <v>9.6705750000000013</v>
      </c>
      <c r="O14" s="4">
        <v>10.152402</v>
      </c>
      <c r="P14" s="4">
        <v>10.484897</v>
      </c>
      <c r="Q14" s="4">
        <v>10.430680000000001</v>
      </c>
      <c r="R14" s="4">
        <v>10.793878000000001</v>
      </c>
      <c r="S14" s="4">
        <v>11.078861999999999</v>
      </c>
      <c r="T14" s="4">
        <v>11.384793</v>
      </c>
      <c r="U14" s="4">
        <v>11.508027999999999</v>
      </c>
      <c r="V14" s="4">
        <v>11.781000000000001</v>
      </c>
      <c r="W14" s="4">
        <v>12.236000000000001</v>
      </c>
      <c r="X14" s="4">
        <v>12.631527999999999</v>
      </c>
      <c r="Y14" s="4">
        <v>13.333107999999999</v>
      </c>
      <c r="Z14" s="4">
        <v>13.467424999999999</v>
      </c>
      <c r="AA14" s="4"/>
      <c r="AB14" s="4"/>
    </row>
    <row r="15" spans="1:28" s="3" customFormat="1" x14ac:dyDescent="0.15">
      <c r="A15" s="3" t="s">
        <v>23</v>
      </c>
      <c r="B15" s="3" t="s">
        <v>24</v>
      </c>
      <c r="C15" s="4">
        <v>1.1574469999999999</v>
      </c>
      <c r="D15" s="4">
        <v>1.176382</v>
      </c>
      <c r="E15" s="4">
        <v>1.2086030000000001</v>
      </c>
      <c r="F15" s="4">
        <v>1.2935920000000001</v>
      </c>
      <c r="G15" s="4">
        <v>1.332203</v>
      </c>
      <c r="H15" s="4">
        <v>1.421861</v>
      </c>
      <c r="I15" s="4">
        <v>1.3900519999999998</v>
      </c>
      <c r="J15" s="4">
        <v>1.428463</v>
      </c>
      <c r="K15" s="4">
        <v>1.4621330000000001</v>
      </c>
      <c r="L15" s="4">
        <v>1.5967229999999999</v>
      </c>
      <c r="M15" s="4">
        <v>1.6387419999999999</v>
      </c>
      <c r="N15" s="4">
        <v>1.619294</v>
      </c>
      <c r="O15" s="4">
        <v>1.73136</v>
      </c>
      <c r="P15" s="4">
        <v>1.6780869999999999</v>
      </c>
      <c r="Q15" s="4">
        <v>1.573334</v>
      </c>
      <c r="R15" s="4">
        <v>1.5138289999999999</v>
      </c>
      <c r="S15" s="4">
        <v>1.5580000000000001</v>
      </c>
      <c r="T15" s="4">
        <v>1.5428930000000001</v>
      </c>
      <c r="U15" s="4">
        <v>1.6</v>
      </c>
      <c r="V15" s="4">
        <v>1.6619999999999999</v>
      </c>
      <c r="W15" s="4">
        <v>1.6960000000000002</v>
      </c>
      <c r="X15" s="4">
        <v>1.6789090000000002</v>
      </c>
      <c r="Y15" s="4">
        <v>1.6470060000000002</v>
      </c>
      <c r="Z15" s="4">
        <v>1.6774120000000001</v>
      </c>
      <c r="AA15" s="4"/>
      <c r="AB15" s="4"/>
    </row>
    <row r="16" spans="1:28" s="3" customFormat="1" x14ac:dyDescent="0.15">
      <c r="A16" s="3" t="s">
        <v>25</v>
      </c>
      <c r="B16" s="3" t="s">
        <v>26</v>
      </c>
      <c r="C16" s="4">
        <v>52.009627999999999</v>
      </c>
      <c r="D16" s="4">
        <v>56.108693000000002</v>
      </c>
      <c r="E16" s="4">
        <v>50.569097999999997</v>
      </c>
      <c r="F16" s="4">
        <v>56.411834000000006</v>
      </c>
      <c r="G16" s="4">
        <v>61.933082999999996</v>
      </c>
      <c r="H16" s="4">
        <v>62.977800999999999</v>
      </c>
      <c r="I16" s="4">
        <v>66.407997000000009</v>
      </c>
      <c r="J16" s="4">
        <v>66.548274000000006</v>
      </c>
      <c r="K16" s="4">
        <v>65.374252999999996</v>
      </c>
      <c r="L16" s="4">
        <v>67.337654000000001</v>
      </c>
      <c r="M16" s="4">
        <v>69.606983</v>
      </c>
      <c r="N16" s="4">
        <v>69.427098999999998</v>
      </c>
      <c r="O16" s="4">
        <v>72.06610400000001</v>
      </c>
      <c r="P16" s="4">
        <v>69.281396999999998</v>
      </c>
      <c r="Q16" s="4">
        <v>70.230623000000008</v>
      </c>
      <c r="R16" s="4">
        <v>69.081441000000012</v>
      </c>
      <c r="S16" s="4">
        <v>69.371730999999997</v>
      </c>
      <c r="T16" s="4">
        <v>63.583105000000003</v>
      </c>
      <c r="U16" s="4">
        <v>60.422266</v>
      </c>
      <c r="V16" s="4">
        <v>59.457999999999998</v>
      </c>
      <c r="W16" s="4">
        <v>61.667000000000002</v>
      </c>
      <c r="X16" s="4">
        <v>66.157291999999998</v>
      </c>
      <c r="Y16" s="4">
        <v>69.894857000000002</v>
      </c>
      <c r="Z16" s="4">
        <v>71.432842000000008</v>
      </c>
      <c r="AA16" s="4"/>
      <c r="AB16" s="4"/>
    </row>
    <row r="17" spans="1:28" s="3" customFormat="1" x14ac:dyDescent="0.15">
      <c r="A17" s="3" t="s">
        <v>27</v>
      </c>
      <c r="B17" s="3" t="s">
        <v>28</v>
      </c>
      <c r="C17" s="4">
        <v>123.510289</v>
      </c>
      <c r="D17" s="4">
        <v>123.75645200000001</v>
      </c>
      <c r="E17" s="4">
        <v>125.922878</v>
      </c>
      <c r="F17" s="4">
        <v>130.12403</v>
      </c>
      <c r="G17" s="4">
        <v>134.23064600000001</v>
      </c>
      <c r="H17" s="4">
        <v>141.08531400000001</v>
      </c>
      <c r="I17" s="4">
        <v>144.23645499999998</v>
      </c>
      <c r="J17" s="4">
        <v>148.455521</v>
      </c>
      <c r="K17" s="4">
        <v>153.00844599999999</v>
      </c>
      <c r="L17" s="4">
        <v>157.41475800000001</v>
      </c>
      <c r="M17" s="4">
        <v>161.46407000000002</v>
      </c>
      <c r="N17" s="4">
        <v>166.250855</v>
      </c>
      <c r="O17" s="4">
        <v>172.362225</v>
      </c>
      <c r="P17" s="4">
        <v>171.82484299999999</v>
      </c>
      <c r="Q17" s="4">
        <v>169.49218999999999</v>
      </c>
      <c r="R17" s="4">
        <v>173.60026300000001</v>
      </c>
      <c r="S17" s="4">
        <v>175.89047099999999</v>
      </c>
      <c r="T17" s="4">
        <v>174.41452699999999</v>
      </c>
      <c r="U17" s="4">
        <v>174.939233</v>
      </c>
      <c r="V17" s="4">
        <v>179.071</v>
      </c>
      <c r="W17" s="4">
        <v>183.328</v>
      </c>
      <c r="X17" s="4">
        <v>185.99303599999999</v>
      </c>
      <c r="Y17" s="4">
        <v>189.19748199999998</v>
      </c>
      <c r="Z17" s="4">
        <v>189.65679900000001</v>
      </c>
      <c r="AA17" s="4"/>
      <c r="AB17" s="4"/>
    </row>
    <row r="18" spans="1:28" s="3" customFormat="1" x14ac:dyDescent="0.15">
      <c r="A18" s="3" t="s">
        <v>29</v>
      </c>
      <c r="B18" s="3" t="s">
        <v>30</v>
      </c>
      <c r="C18" s="4">
        <v>45.613358999999996</v>
      </c>
      <c r="D18" s="4">
        <v>45.429271999999997</v>
      </c>
      <c r="E18" s="4">
        <v>45.926661000000003</v>
      </c>
      <c r="F18" s="4">
        <v>46.837279000000002</v>
      </c>
      <c r="G18" s="4">
        <v>47.404468000000001</v>
      </c>
      <c r="H18" s="4">
        <v>49.285285999999999</v>
      </c>
      <c r="I18" s="4">
        <v>49.255875000000003</v>
      </c>
      <c r="J18" s="4">
        <v>50.646214999999998</v>
      </c>
      <c r="K18" s="4">
        <v>52.168819999999997</v>
      </c>
      <c r="L18" s="4">
        <v>52.964855</v>
      </c>
      <c r="M18" s="4">
        <v>53.453995999999997</v>
      </c>
      <c r="N18" s="4">
        <v>54.270341000000002</v>
      </c>
      <c r="O18" s="4">
        <v>55.742228000000004</v>
      </c>
      <c r="P18" s="4">
        <v>54.629576999999998</v>
      </c>
      <c r="Q18" s="4">
        <v>52.525957000000005</v>
      </c>
      <c r="R18" s="4">
        <v>52.785114</v>
      </c>
      <c r="S18" s="4">
        <v>52.479459000000006</v>
      </c>
      <c r="T18" s="4">
        <v>51.231504000000001</v>
      </c>
      <c r="U18" s="4">
        <v>50.829625</v>
      </c>
      <c r="V18" s="4">
        <v>51.448</v>
      </c>
      <c r="W18" s="4">
        <v>52.234999999999999</v>
      </c>
      <c r="X18" s="4">
        <v>51.814334000000002</v>
      </c>
      <c r="Y18" s="4">
        <v>52.692016000000002</v>
      </c>
      <c r="Z18" s="4">
        <v>51.595936999999999</v>
      </c>
      <c r="AA18" s="4"/>
      <c r="AB18" s="4"/>
    </row>
    <row r="19" spans="1:28" s="3" customFormat="1" x14ac:dyDescent="0.15">
      <c r="A19" s="3" t="s">
        <v>31</v>
      </c>
      <c r="B19" s="3" t="s">
        <v>32</v>
      </c>
      <c r="C19" s="4">
        <v>5.5193880000000002</v>
      </c>
      <c r="D19" s="4">
        <v>5.6153760000000004</v>
      </c>
      <c r="E19" s="4">
        <v>5.7074819999999997</v>
      </c>
      <c r="F19" s="4">
        <v>5.8770029999999993</v>
      </c>
      <c r="G19" s="4">
        <v>6.1529420000000004</v>
      </c>
      <c r="H19" s="4">
        <v>6.3972449999999998</v>
      </c>
      <c r="I19" s="4">
        <v>6.4375299999999998</v>
      </c>
      <c r="J19" s="4">
        <v>6.4187780000000005</v>
      </c>
      <c r="K19" s="4">
        <v>6.4057380000000004</v>
      </c>
      <c r="L19" s="4">
        <v>6.4433680000000004</v>
      </c>
      <c r="M19" s="4">
        <v>6.5234769999999997</v>
      </c>
      <c r="N19" s="4">
        <v>6.7241490000000006</v>
      </c>
      <c r="O19" s="4">
        <v>6.9308269999999998</v>
      </c>
      <c r="P19" s="4">
        <v>6.8150969999999997</v>
      </c>
      <c r="Q19" s="4">
        <v>6.6649899999999995</v>
      </c>
      <c r="R19" s="4">
        <v>6.6910820000000006</v>
      </c>
      <c r="S19" s="4">
        <v>6.8205730000000004</v>
      </c>
      <c r="T19" s="4">
        <v>6.8450340000000001</v>
      </c>
      <c r="U19" s="4">
        <v>6.7900420000000006</v>
      </c>
      <c r="V19" s="4">
        <v>6.8140000000000001</v>
      </c>
      <c r="W19" s="4">
        <v>6.8959999999999999</v>
      </c>
      <c r="X19" s="4">
        <v>6.9563680000000003</v>
      </c>
      <c r="Y19" s="4">
        <v>6.8896059999999997</v>
      </c>
      <c r="Z19" s="4">
        <v>6.8885969999999999</v>
      </c>
      <c r="AA19" s="4"/>
      <c r="AB19" s="4"/>
    </row>
    <row r="20" spans="1:28" s="3" customFormat="1" x14ac:dyDescent="0.15">
      <c r="A20" s="3" t="s">
        <v>33</v>
      </c>
      <c r="B20" s="3" t="s">
        <v>34</v>
      </c>
      <c r="C20" s="4">
        <v>16.671572000000001</v>
      </c>
      <c r="D20" s="4">
        <v>16.918253</v>
      </c>
      <c r="E20" s="4">
        <v>17.412903</v>
      </c>
      <c r="F20" s="4">
        <v>18.183554000000001</v>
      </c>
      <c r="G20" s="4">
        <v>18.822140000000001</v>
      </c>
      <c r="H20" s="4">
        <v>19.360206999999999</v>
      </c>
      <c r="I20" s="4">
        <v>19.622591</v>
      </c>
      <c r="J20" s="4">
        <v>20.044181999999999</v>
      </c>
      <c r="K20" s="4">
        <v>20.249223000000001</v>
      </c>
      <c r="L20" s="4">
        <v>20.205736000000002</v>
      </c>
      <c r="M20" s="4">
        <v>20.187080999999999</v>
      </c>
      <c r="N20" s="4">
        <v>20.460235000000001</v>
      </c>
      <c r="O20" s="4">
        <v>21.204086</v>
      </c>
      <c r="P20" s="4">
        <v>21.098886999999998</v>
      </c>
      <c r="Q20" s="4">
        <v>20.863327000000002</v>
      </c>
      <c r="R20" s="4">
        <v>21.773509999999998</v>
      </c>
      <c r="S20" s="4">
        <v>22.529684</v>
      </c>
      <c r="T20" s="4">
        <v>22.466788000000001</v>
      </c>
      <c r="U20" s="4">
        <v>22.703500999999999</v>
      </c>
      <c r="V20" s="4">
        <v>23.143000000000001</v>
      </c>
      <c r="W20" s="4">
        <v>23.669</v>
      </c>
      <c r="X20" s="4">
        <v>23.971601</v>
      </c>
      <c r="Y20" s="4">
        <v>23.983664000000001</v>
      </c>
      <c r="Z20" s="4">
        <v>23.939409999999999</v>
      </c>
      <c r="AA20" s="4"/>
      <c r="AB20" s="4"/>
    </row>
    <row r="21" spans="1:28" s="3" customFormat="1" x14ac:dyDescent="0.15">
      <c r="A21" s="3" t="s">
        <v>35</v>
      </c>
      <c r="B21" s="3" t="s">
        <v>36</v>
      </c>
      <c r="C21" s="4">
        <v>15.448118000000001</v>
      </c>
      <c r="D21" s="4">
        <v>15.622112</v>
      </c>
      <c r="E21" s="4">
        <v>16.125678000000001</v>
      </c>
      <c r="F21" s="4">
        <v>16.884822</v>
      </c>
      <c r="G21" s="4">
        <v>18.095794999999999</v>
      </c>
      <c r="H21" s="4">
        <v>19.762080999999998</v>
      </c>
      <c r="I21" s="4">
        <v>21.437467999999999</v>
      </c>
      <c r="J21" s="4">
        <v>22.687950000000001</v>
      </c>
      <c r="K21" s="4">
        <v>23.865574000000002</v>
      </c>
      <c r="L21" s="4">
        <v>25.412026999999998</v>
      </c>
      <c r="M21" s="4">
        <v>26.611111000000001</v>
      </c>
      <c r="N21" s="4">
        <v>28.395595</v>
      </c>
      <c r="O21" s="4">
        <v>30.305878</v>
      </c>
      <c r="P21" s="4">
        <v>31.720427000000001</v>
      </c>
      <c r="Q21" s="4">
        <v>33.213372</v>
      </c>
      <c r="R21" s="4">
        <v>34.520738999999999</v>
      </c>
      <c r="S21" s="4">
        <v>35.321083999999999</v>
      </c>
      <c r="T21" s="4">
        <v>36.06935</v>
      </c>
      <c r="U21" s="4">
        <v>37.269377999999996</v>
      </c>
      <c r="V21" s="4">
        <v>39.436</v>
      </c>
      <c r="W21" s="4">
        <v>40.81</v>
      </c>
      <c r="X21" s="4">
        <v>42.470914</v>
      </c>
      <c r="Y21" s="4">
        <v>43.638639000000005</v>
      </c>
      <c r="Z21" s="4">
        <v>45.143419999999999</v>
      </c>
      <c r="AA21" s="4"/>
      <c r="AB21" s="4"/>
    </row>
    <row r="22" spans="1:28" s="3" customFormat="1" x14ac:dyDescent="0.15">
      <c r="A22" s="3" t="s">
        <v>37</v>
      </c>
      <c r="B22" s="3" t="s">
        <v>38</v>
      </c>
      <c r="C22" s="4">
        <v>8.2565580000000001</v>
      </c>
      <c r="D22" s="4">
        <v>8.3456679999999999</v>
      </c>
      <c r="E22" s="4">
        <v>8.4947170000000014</v>
      </c>
      <c r="F22" s="4">
        <v>8.7666460000000015</v>
      </c>
      <c r="G22" s="4">
        <v>8.8477580000000007</v>
      </c>
      <c r="H22" s="4">
        <v>9.1218240000000002</v>
      </c>
      <c r="I22" s="4">
        <v>9.2002790000000001</v>
      </c>
      <c r="J22" s="4">
        <v>9.3370130000000007</v>
      </c>
      <c r="K22" s="4">
        <v>9.6621830000000006</v>
      </c>
      <c r="L22" s="4">
        <v>9.8565280000000008</v>
      </c>
      <c r="M22" s="4">
        <v>10.242539000000001</v>
      </c>
      <c r="N22" s="4">
        <v>10.661805000000001</v>
      </c>
      <c r="O22" s="4">
        <v>11.0517</v>
      </c>
      <c r="P22" s="4">
        <v>10.93045</v>
      </c>
      <c r="Q22" s="4">
        <v>10.650579</v>
      </c>
      <c r="R22" s="4">
        <v>11.064904</v>
      </c>
      <c r="S22" s="4">
        <v>11.313518999999999</v>
      </c>
      <c r="T22" s="4">
        <v>11.134665999999999</v>
      </c>
      <c r="U22" s="4">
        <v>10.973756999999999</v>
      </c>
      <c r="V22" s="4">
        <v>11.114000000000001</v>
      </c>
      <c r="W22" s="4">
        <v>11.125</v>
      </c>
      <c r="X22" s="4">
        <v>11.139912000000001</v>
      </c>
      <c r="Y22" s="4">
        <v>11.424837999999999</v>
      </c>
      <c r="Z22" s="4">
        <v>11.386038000000001</v>
      </c>
      <c r="AA22" s="4"/>
      <c r="AB22" s="4"/>
    </row>
    <row r="23" spans="1:28" s="3" customFormat="1" x14ac:dyDescent="0.15">
      <c r="A23" s="3" t="s">
        <v>39</v>
      </c>
      <c r="B23" s="3" t="s">
        <v>40</v>
      </c>
      <c r="C23" s="4">
        <v>4.6621389999999998</v>
      </c>
      <c r="D23" s="4">
        <v>4.4743519999999997</v>
      </c>
      <c r="E23" s="4">
        <v>4.4631229999999995</v>
      </c>
      <c r="F23" s="4">
        <v>4.4272120000000008</v>
      </c>
      <c r="G23" s="4">
        <v>4.403772</v>
      </c>
      <c r="H23" s="4">
        <v>4.565537</v>
      </c>
      <c r="I23" s="4">
        <v>4.5034300000000007</v>
      </c>
      <c r="J23" s="4">
        <v>4.5534249999999998</v>
      </c>
      <c r="K23" s="4">
        <v>4.7338089999999999</v>
      </c>
      <c r="L23" s="4">
        <v>4.9736189999999993</v>
      </c>
      <c r="M23" s="4">
        <v>5.1283700000000003</v>
      </c>
      <c r="N23" s="4">
        <v>5.2918519999999996</v>
      </c>
      <c r="O23" s="4">
        <v>5.4734410000000002</v>
      </c>
      <c r="P23" s="4">
        <v>5.2952950000000003</v>
      </c>
      <c r="Q23" s="4">
        <v>4.9591560000000001</v>
      </c>
      <c r="R23" s="4">
        <v>4.9184809999999999</v>
      </c>
      <c r="S23" s="4">
        <v>4.9417059999999999</v>
      </c>
      <c r="T23" s="4">
        <v>4.7945330000000004</v>
      </c>
      <c r="U23" s="4">
        <v>4.8300850000000004</v>
      </c>
      <c r="V23" s="4">
        <v>4.806</v>
      </c>
      <c r="W23" s="4">
        <v>4.8929999999999998</v>
      </c>
      <c r="X23" s="4">
        <v>4.8642120000000002</v>
      </c>
      <c r="Y23" s="4">
        <v>4.866174</v>
      </c>
      <c r="Z23" s="4">
        <v>4.7796949999999994</v>
      </c>
      <c r="AA23" s="4"/>
      <c r="AB23" s="4"/>
    </row>
    <row r="24" spans="1:28" s="3" customFormat="1" x14ac:dyDescent="0.15">
      <c r="A24" s="3" t="s">
        <v>41</v>
      </c>
      <c r="B24" s="3" t="s">
        <v>42</v>
      </c>
      <c r="C24" s="4">
        <v>31.008669999999999</v>
      </c>
      <c r="D24" s="4">
        <v>30.955825000000001</v>
      </c>
      <c r="E24" s="4">
        <v>31.359318999999999</v>
      </c>
      <c r="F24" s="4">
        <v>32.770900999999995</v>
      </c>
      <c r="G24" s="4">
        <v>33.928875999999995</v>
      </c>
      <c r="H24" s="4">
        <v>35.797440999999999</v>
      </c>
      <c r="I24" s="4">
        <v>36.450617000000001</v>
      </c>
      <c r="J24" s="4">
        <v>37.196311999999999</v>
      </c>
      <c r="K24" s="4">
        <v>38.207253999999999</v>
      </c>
      <c r="L24" s="4">
        <v>39.592368999999998</v>
      </c>
      <c r="M24" s="4">
        <v>41.245668999999999</v>
      </c>
      <c r="N24" s="4">
        <v>42.056033000000006</v>
      </c>
      <c r="O24" s="4">
        <v>43.031533000000003</v>
      </c>
      <c r="P24" s="4">
        <v>42.272016000000001</v>
      </c>
      <c r="Q24" s="4">
        <v>41.065233999999997</v>
      </c>
      <c r="R24" s="4">
        <v>42.194463999999996</v>
      </c>
      <c r="S24" s="4">
        <v>42.763000999999996</v>
      </c>
      <c r="T24" s="4">
        <v>42.000844000000001</v>
      </c>
      <c r="U24" s="4">
        <v>41.581550999999997</v>
      </c>
      <c r="V24" s="4">
        <v>42.31</v>
      </c>
      <c r="W24" s="4">
        <v>43.7</v>
      </c>
      <c r="X24" s="4">
        <v>44.807267000000003</v>
      </c>
      <c r="Y24" s="4">
        <v>45.759807000000002</v>
      </c>
      <c r="Z24" s="4">
        <v>46.101468999999994</v>
      </c>
      <c r="AA24" s="4"/>
      <c r="AB24" s="4"/>
    </row>
    <row r="25" spans="1:28" s="3" customFormat="1" x14ac:dyDescent="0.15">
      <c r="A25" s="3" t="s">
        <v>43</v>
      </c>
      <c r="B25" s="3" t="s">
        <v>44</v>
      </c>
      <c r="C25" s="4">
        <v>15.227690000000001</v>
      </c>
      <c r="D25" s="4">
        <v>15.288995999999999</v>
      </c>
      <c r="E25" s="4">
        <v>15.373796</v>
      </c>
      <c r="F25" s="4">
        <v>15.549356</v>
      </c>
      <c r="G25" s="4">
        <v>15.82849</v>
      </c>
      <c r="H25" s="4">
        <v>16.747987999999999</v>
      </c>
      <c r="I25" s="4">
        <v>16.877013999999999</v>
      </c>
      <c r="J25" s="4">
        <v>17.109047999999998</v>
      </c>
      <c r="K25" s="4">
        <v>16.713258999999997</v>
      </c>
      <c r="L25" s="4">
        <v>17.002157999999998</v>
      </c>
      <c r="M25" s="4">
        <v>17.105778999999998</v>
      </c>
      <c r="N25" s="4">
        <v>17.857491000000003</v>
      </c>
      <c r="O25" s="4">
        <v>18.657062000000003</v>
      </c>
      <c r="P25" s="4">
        <v>18.876743999999999</v>
      </c>
      <c r="Q25" s="4">
        <v>18.004707999999997</v>
      </c>
      <c r="R25" s="4">
        <v>18.301133999999998</v>
      </c>
      <c r="S25" s="4">
        <v>18.394893</v>
      </c>
      <c r="T25" s="4">
        <v>18.23152</v>
      </c>
      <c r="U25" s="4">
        <v>17.898204</v>
      </c>
      <c r="V25" s="4">
        <v>17.783000000000001</v>
      </c>
      <c r="W25" s="4">
        <v>17.634</v>
      </c>
      <c r="X25" s="4">
        <v>17.731501999999999</v>
      </c>
      <c r="Y25" s="4">
        <v>17.908651000000003</v>
      </c>
      <c r="Z25" s="4">
        <v>18.367356000000001</v>
      </c>
      <c r="AA25" s="4"/>
      <c r="AB25" s="4"/>
    </row>
    <row r="26" spans="1:28" s="3" customFormat="1" x14ac:dyDescent="0.15">
      <c r="A26" s="3" t="s">
        <v>45</v>
      </c>
      <c r="B26" s="3" t="s">
        <v>46</v>
      </c>
      <c r="C26" s="4">
        <v>383.53100000000001</v>
      </c>
      <c r="D26" s="4">
        <v>390.93138599999997</v>
      </c>
      <c r="E26" s="4">
        <v>400.37019699999996</v>
      </c>
      <c r="F26" s="4">
        <v>416.52970199999999</v>
      </c>
      <c r="G26" s="4">
        <v>433.11370899999997</v>
      </c>
      <c r="H26" s="4">
        <v>454.05957900000004</v>
      </c>
      <c r="I26" s="4">
        <v>466.73144199999996</v>
      </c>
      <c r="J26" s="4">
        <v>480.27827200000002</v>
      </c>
      <c r="K26" s="4">
        <v>487.92889200000002</v>
      </c>
      <c r="L26" s="4">
        <v>498.54612099999997</v>
      </c>
      <c r="M26" s="4">
        <v>509.95923499999998</v>
      </c>
      <c r="N26" s="4">
        <v>523.34190100000001</v>
      </c>
      <c r="O26" s="4">
        <v>537.07111100000009</v>
      </c>
      <c r="P26" s="4">
        <v>542.58780200000001</v>
      </c>
      <c r="Q26" s="4">
        <v>544.61530700000003</v>
      </c>
      <c r="R26" s="4">
        <v>554.35818700000004</v>
      </c>
      <c r="S26" s="4">
        <v>559.23006700000008</v>
      </c>
      <c r="T26" s="4">
        <v>563.62713800000006</v>
      </c>
      <c r="U26" s="4">
        <v>570.84506999999996</v>
      </c>
      <c r="V26" s="4">
        <v>577.82500000000005</v>
      </c>
      <c r="W26" s="4">
        <v>583.99400000000003</v>
      </c>
      <c r="X26" s="4">
        <v>590.10578099999998</v>
      </c>
      <c r="Y26" s="4">
        <v>604.81274899999994</v>
      </c>
      <c r="Z26" s="4">
        <v>615.15471500000001</v>
      </c>
      <c r="AA26" s="4"/>
      <c r="AB26" s="4"/>
    </row>
    <row r="27" spans="1:28" s="3" customFormat="1" x14ac:dyDescent="0.15">
      <c r="A27" s="3" t="s">
        <v>47</v>
      </c>
      <c r="B27" s="3" t="s">
        <v>48</v>
      </c>
      <c r="C27" s="4">
        <v>103.369061</v>
      </c>
      <c r="D27" s="4">
        <v>101.48347100000001</v>
      </c>
      <c r="E27" s="4">
        <v>103.298856</v>
      </c>
      <c r="F27" s="4">
        <v>107.906282</v>
      </c>
      <c r="G27" s="4">
        <v>112.889223</v>
      </c>
      <c r="H27" s="4">
        <v>118.666534</v>
      </c>
      <c r="I27" s="4">
        <v>120.01936500000001</v>
      </c>
      <c r="J27" s="4">
        <v>120.754099</v>
      </c>
      <c r="K27" s="4">
        <v>121.76720399999999</v>
      </c>
      <c r="L27" s="4">
        <v>123.969821</v>
      </c>
      <c r="M27" s="4">
        <v>126.583446</v>
      </c>
      <c r="N27" s="4">
        <v>129.99348000000001</v>
      </c>
      <c r="O27" s="4">
        <v>132.73531599999998</v>
      </c>
      <c r="P27" s="4">
        <v>132.09904600000002</v>
      </c>
      <c r="Q27" s="4">
        <v>128.17119700000001</v>
      </c>
      <c r="R27" s="4">
        <v>129.86462399999999</v>
      </c>
      <c r="S27" s="4">
        <v>131.37836899999999</v>
      </c>
      <c r="T27" s="4">
        <v>130.33729600000001</v>
      </c>
      <c r="U27" s="4">
        <v>129.90905000000001</v>
      </c>
      <c r="V27" s="4">
        <v>130.80799999999999</v>
      </c>
      <c r="W27" s="4">
        <v>131.61699999999999</v>
      </c>
      <c r="X27" s="4">
        <v>134.29073700000001</v>
      </c>
      <c r="Y27" s="4">
        <v>140.36275899999998</v>
      </c>
      <c r="Z27" s="4">
        <v>144.64843200000001</v>
      </c>
      <c r="AA27" s="4"/>
      <c r="AB27" s="4"/>
    </row>
    <row r="28" spans="1:28" s="3" customFormat="1" x14ac:dyDescent="0.15">
      <c r="A28" s="3" t="s">
        <v>49</v>
      </c>
      <c r="B28" s="3" t="s">
        <v>50</v>
      </c>
      <c r="C28" s="4">
        <v>16.935046999999997</v>
      </c>
      <c r="D28" s="4">
        <v>15.60557</v>
      </c>
      <c r="E28" s="4">
        <v>15.269476000000001</v>
      </c>
      <c r="F28" s="4">
        <v>15.448373999999999</v>
      </c>
      <c r="G28" s="4">
        <v>16.229900999999998</v>
      </c>
      <c r="H28" s="4">
        <v>16.491115000000001</v>
      </c>
      <c r="I28" s="4">
        <v>16.533522000000001</v>
      </c>
      <c r="J28" s="4">
        <v>16.473186000000002</v>
      </c>
      <c r="K28" s="4">
        <v>16.063382000000001</v>
      </c>
      <c r="L28" s="4">
        <v>16.067854999999998</v>
      </c>
      <c r="M28" s="4">
        <v>16.166501</v>
      </c>
      <c r="N28" s="4">
        <v>16.143219999999999</v>
      </c>
      <c r="O28" s="4">
        <v>16.255078999999999</v>
      </c>
      <c r="P28" s="4">
        <v>15.767653000000001</v>
      </c>
      <c r="Q28" s="4">
        <v>14.539972000000001</v>
      </c>
      <c r="R28" s="4">
        <v>14.034713</v>
      </c>
      <c r="S28" s="4">
        <v>13.695047000000001</v>
      </c>
      <c r="T28" s="4">
        <v>12.955894000000001</v>
      </c>
      <c r="U28" s="4">
        <v>12.930527</v>
      </c>
      <c r="V28" s="4">
        <v>12.459</v>
      </c>
      <c r="W28" s="4">
        <v>12.56</v>
      </c>
      <c r="X28" s="4">
        <v>13.115752000000001</v>
      </c>
      <c r="Y28" s="4">
        <v>13.834772000000001</v>
      </c>
      <c r="Z28" s="4">
        <v>14.376878000000001</v>
      </c>
      <c r="AA28" s="4"/>
      <c r="AB28" s="4"/>
    </row>
    <row r="29" spans="1:28" s="3" customFormat="1" x14ac:dyDescent="0.15">
      <c r="A29" s="3" t="s">
        <v>51</v>
      </c>
      <c r="B29" s="3" t="s">
        <v>52</v>
      </c>
      <c r="C29" s="4">
        <v>25.244430000000001</v>
      </c>
      <c r="D29" s="4">
        <v>26.377389999999998</v>
      </c>
      <c r="E29" s="4">
        <v>27.087264999999999</v>
      </c>
      <c r="F29" s="4">
        <v>28.192409000000001</v>
      </c>
      <c r="G29" s="4">
        <v>29.681536999999999</v>
      </c>
      <c r="H29" s="4">
        <v>31.054024000000002</v>
      </c>
      <c r="I29" s="4">
        <v>31.353999999999999</v>
      </c>
      <c r="J29" s="4">
        <v>31.943480999999998</v>
      </c>
      <c r="K29" s="4">
        <v>31.925992999999998</v>
      </c>
      <c r="L29" s="4">
        <v>33.671482000000005</v>
      </c>
      <c r="M29" s="4">
        <v>34.872244000000002</v>
      </c>
      <c r="N29" s="4">
        <v>36.321684999999995</v>
      </c>
      <c r="O29" s="4">
        <v>37.366647999999998</v>
      </c>
      <c r="P29" s="4">
        <v>38.626642999999994</v>
      </c>
      <c r="Q29" s="4">
        <v>38.304569999999998</v>
      </c>
      <c r="R29" s="4">
        <v>39.172547000000002</v>
      </c>
      <c r="S29" s="4">
        <v>40.049271999999995</v>
      </c>
      <c r="T29" s="4">
        <v>40.366427000000002</v>
      </c>
      <c r="U29" s="4">
        <v>40.835023999999997</v>
      </c>
      <c r="V29" s="4">
        <v>41.04</v>
      </c>
      <c r="W29" s="4">
        <v>41.173000000000002</v>
      </c>
      <c r="X29" s="4">
        <v>41.696285000000003</v>
      </c>
      <c r="Y29" s="4">
        <v>42.839708000000002</v>
      </c>
      <c r="Z29" s="4">
        <v>43.129866999999997</v>
      </c>
      <c r="AA29" s="4"/>
      <c r="AB29" s="4"/>
    </row>
    <row r="30" spans="1:28" s="3" customFormat="1" x14ac:dyDescent="0.15">
      <c r="A30" s="3" t="s">
        <v>53</v>
      </c>
      <c r="B30" s="3" t="s">
        <v>54</v>
      </c>
      <c r="C30" s="4">
        <v>62.316018999999997</v>
      </c>
      <c r="D30" s="4">
        <v>60.289051000000001</v>
      </c>
      <c r="E30" s="4">
        <v>61.614781000000001</v>
      </c>
      <c r="F30" s="4">
        <v>64.884822</v>
      </c>
      <c r="G30" s="4">
        <v>67.623944000000009</v>
      </c>
      <c r="H30" s="4">
        <v>71.711434999999994</v>
      </c>
      <c r="I30" s="4">
        <v>72.706589999999991</v>
      </c>
      <c r="J30" s="4">
        <v>72.863755999999995</v>
      </c>
      <c r="K30" s="4">
        <v>74.235275999999999</v>
      </c>
      <c r="L30" s="4">
        <v>74.586275999999998</v>
      </c>
      <c r="M30" s="4">
        <v>75.854932000000005</v>
      </c>
      <c r="N30" s="4">
        <v>77.776979999999995</v>
      </c>
      <c r="O30" s="4">
        <v>79.335684000000001</v>
      </c>
      <c r="P30" s="4">
        <v>77.856870000000001</v>
      </c>
      <c r="Q30" s="4">
        <v>75.409503999999998</v>
      </c>
      <c r="R30" s="4">
        <v>76.704601999999994</v>
      </c>
      <c r="S30" s="4">
        <v>77.663612000000001</v>
      </c>
      <c r="T30" s="4">
        <v>77.024720000000002</v>
      </c>
      <c r="U30" s="4">
        <v>76.14282</v>
      </c>
      <c r="V30" s="4">
        <v>77.308999999999997</v>
      </c>
      <c r="W30" s="4">
        <v>77.884</v>
      </c>
      <c r="X30" s="4">
        <v>79.478134000000011</v>
      </c>
      <c r="Y30" s="4">
        <v>83.672823999999991</v>
      </c>
      <c r="Z30" s="4">
        <v>87.109474000000006</v>
      </c>
      <c r="AA30" s="4"/>
      <c r="AB30" s="4"/>
    </row>
    <row r="31" spans="1:28" s="3" customFormat="1" x14ac:dyDescent="0.15">
      <c r="A31" s="3" t="s">
        <v>55</v>
      </c>
      <c r="B31" s="3" t="s">
        <v>56</v>
      </c>
      <c r="C31" s="4">
        <v>18.339473999999999</v>
      </c>
      <c r="D31" s="4">
        <v>18.776648000000002</v>
      </c>
      <c r="E31" s="4">
        <v>19.698909</v>
      </c>
      <c r="F31" s="4">
        <v>21.931729999999998</v>
      </c>
      <c r="G31" s="4">
        <v>24.530935000000003</v>
      </c>
      <c r="H31" s="4">
        <v>27.875315999999998</v>
      </c>
      <c r="I31" s="4">
        <v>31.091197999999999</v>
      </c>
      <c r="J31" s="4">
        <v>34.082800999999996</v>
      </c>
      <c r="K31" s="4">
        <v>35.146144999999997</v>
      </c>
      <c r="L31" s="4">
        <v>36.643896999999996</v>
      </c>
      <c r="M31" s="4">
        <v>38.091988999999998</v>
      </c>
      <c r="N31" s="4">
        <v>39.835177999999999</v>
      </c>
      <c r="O31" s="4">
        <v>41.291531999999997</v>
      </c>
      <c r="P31" s="4">
        <v>42.320459</v>
      </c>
      <c r="Q31" s="4">
        <v>42.29907</v>
      </c>
      <c r="R31" s="4">
        <v>43.485616999999998</v>
      </c>
      <c r="S31" s="4">
        <v>43.638449999999999</v>
      </c>
      <c r="T31" s="4">
        <v>44.967897999999998</v>
      </c>
      <c r="U31" s="4">
        <v>46.869436999999998</v>
      </c>
      <c r="V31" s="4">
        <v>47.067</v>
      </c>
      <c r="W31" s="4">
        <v>47.122999999999998</v>
      </c>
      <c r="X31" s="4">
        <v>46.544196999999997</v>
      </c>
      <c r="Y31" s="4">
        <v>46.766485000000003</v>
      </c>
      <c r="Z31" s="4">
        <v>46.732122000000004</v>
      </c>
      <c r="AA31" s="4"/>
      <c r="AB31" s="4"/>
    </row>
    <row r="32" spans="1:28" s="3" customFormat="1" x14ac:dyDescent="0.15">
      <c r="A32" s="3" t="s">
        <v>57</v>
      </c>
      <c r="B32" s="3" t="s">
        <v>58</v>
      </c>
      <c r="C32" s="4">
        <v>19.043422</v>
      </c>
      <c r="D32" s="4">
        <v>18.828961</v>
      </c>
      <c r="E32" s="4">
        <v>19.531310000000001</v>
      </c>
      <c r="F32" s="4">
        <v>20.780986000000002</v>
      </c>
      <c r="G32" s="4">
        <v>21.048007000000002</v>
      </c>
      <c r="H32" s="4">
        <v>21.499895000000002</v>
      </c>
      <c r="I32" s="4">
        <v>22.547673</v>
      </c>
      <c r="J32" s="4">
        <v>23.392316999999998</v>
      </c>
      <c r="K32" s="4">
        <v>22.803808</v>
      </c>
      <c r="L32" s="4">
        <v>23.447274</v>
      </c>
      <c r="M32" s="4">
        <v>23.650294000000002</v>
      </c>
      <c r="N32" s="4">
        <v>24.075975999999997</v>
      </c>
      <c r="O32" s="4">
        <v>24.359133999999997</v>
      </c>
      <c r="P32" s="4">
        <v>24.224400000000003</v>
      </c>
      <c r="Q32" s="4">
        <v>22.918186000000002</v>
      </c>
      <c r="R32" s="4">
        <v>22.682997</v>
      </c>
      <c r="S32" s="4">
        <v>22.009354999999999</v>
      </c>
      <c r="T32" s="4">
        <v>21.159299000000001</v>
      </c>
      <c r="U32" s="4">
        <v>20.397511999999999</v>
      </c>
      <c r="V32" s="4">
        <v>19.954000000000001</v>
      </c>
      <c r="W32" s="4">
        <v>19.808</v>
      </c>
      <c r="X32" s="4">
        <v>19.650613</v>
      </c>
      <c r="Y32" s="4">
        <v>19.289826000000001</v>
      </c>
      <c r="Z32" s="4">
        <v>18.774418000000001</v>
      </c>
      <c r="AA32" s="4"/>
      <c r="AB32" s="4"/>
    </row>
    <row r="33" spans="1:28" s="3" customFormat="1" x14ac:dyDescent="0.15">
      <c r="A33" s="3" t="s">
        <v>59</v>
      </c>
      <c r="B33" s="3" t="s">
        <v>60</v>
      </c>
      <c r="C33" s="4">
        <v>4.4776429999999996</v>
      </c>
      <c r="D33" s="4">
        <v>4.7864830000000005</v>
      </c>
      <c r="E33" s="4">
        <v>5.0679219999999994</v>
      </c>
      <c r="F33" s="4">
        <v>5.9320699999999995</v>
      </c>
      <c r="G33" s="4">
        <v>7.5032909999999999</v>
      </c>
      <c r="H33" s="4">
        <v>9.6333830000000003</v>
      </c>
      <c r="I33" s="4">
        <v>11.436786</v>
      </c>
      <c r="J33" s="4">
        <v>13.243144000000001</v>
      </c>
      <c r="K33" s="4">
        <v>14.364046</v>
      </c>
      <c r="L33" s="4">
        <v>15.154204</v>
      </c>
      <c r="M33" s="4">
        <v>16.136185000000001</v>
      </c>
      <c r="N33" s="4">
        <v>17.217455999999999</v>
      </c>
      <c r="O33" s="4">
        <v>18.168469000000002</v>
      </c>
      <c r="P33" s="4">
        <v>19.039241000000001</v>
      </c>
      <c r="Q33" s="4">
        <v>19.787991999999999</v>
      </c>
      <c r="R33" s="4">
        <v>20.905745</v>
      </c>
      <c r="S33" s="4">
        <v>21.443217000000001</v>
      </c>
      <c r="T33" s="4">
        <v>23.093910999999999</v>
      </c>
      <c r="U33" s="4">
        <v>25.417998999999998</v>
      </c>
      <c r="V33" s="4">
        <v>26.010999999999999</v>
      </c>
      <c r="W33" s="4">
        <v>26.161999999999999</v>
      </c>
      <c r="X33" s="4">
        <v>25.668667000000003</v>
      </c>
      <c r="Y33" s="4">
        <v>26.145046999999998</v>
      </c>
      <c r="Z33" s="4">
        <v>26.547939</v>
      </c>
      <c r="AA33" s="4"/>
      <c r="AB33" s="4"/>
    </row>
    <row r="34" spans="1:28" s="3" customFormat="1" x14ac:dyDescent="0.15">
      <c r="A34" s="3" t="s">
        <v>61</v>
      </c>
      <c r="B34" s="3" t="s">
        <v>62</v>
      </c>
      <c r="C34" s="4">
        <v>0.219027</v>
      </c>
      <c r="D34" s="4">
        <v>0.29553300000000005</v>
      </c>
      <c r="E34" s="4">
        <v>0.38272300000000004</v>
      </c>
      <c r="F34" s="4">
        <v>0.60152000000000005</v>
      </c>
      <c r="G34" s="4">
        <v>0.73019400000000001</v>
      </c>
      <c r="H34" s="4">
        <v>0.77398100000000003</v>
      </c>
      <c r="I34" s="4">
        <v>0.89001300000000005</v>
      </c>
      <c r="J34" s="4">
        <v>0.90895900000000007</v>
      </c>
      <c r="K34" s="4">
        <v>0.90836800000000006</v>
      </c>
      <c r="L34" s="4">
        <v>0.942581</v>
      </c>
      <c r="M34" s="4">
        <v>0.991255</v>
      </c>
      <c r="N34" s="4">
        <v>1.0442629999999999</v>
      </c>
      <c r="O34" s="4">
        <v>1.106746</v>
      </c>
      <c r="P34" s="4">
        <v>1.13632</v>
      </c>
      <c r="Q34" s="4">
        <v>1.082452</v>
      </c>
      <c r="R34" s="4">
        <v>1.0362709999999999</v>
      </c>
      <c r="S34" s="4">
        <v>1.045963</v>
      </c>
      <c r="T34" s="4">
        <v>1.0873240000000002</v>
      </c>
      <c r="U34" s="4">
        <v>1.0827909999999998</v>
      </c>
      <c r="V34" s="4">
        <v>1.1020000000000001</v>
      </c>
      <c r="W34" s="4">
        <v>1.153</v>
      </c>
      <c r="X34" s="4">
        <v>1.2195959999999999</v>
      </c>
      <c r="Y34" s="4">
        <v>1.339164</v>
      </c>
      <c r="Z34" s="4">
        <v>1.4473689999999999</v>
      </c>
      <c r="AA34" s="4"/>
      <c r="AB34" s="4"/>
    </row>
    <row r="35" spans="1:28" s="3" customFormat="1" x14ac:dyDescent="0.15">
      <c r="A35" s="3" t="s">
        <v>63</v>
      </c>
      <c r="B35" s="3" t="s">
        <v>64</v>
      </c>
      <c r="C35" s="4">
        <v>31.801876</v>
      </c>
      <c r="D35" s="4">
        <v>33.693024999999999</v>
      </c>
      <c r="E35" s="4">
        <v>35.521180999999999</v>
      </c>
      <c r="F35" s="4">
        <v>37.444279999999999</v>
      </c>
      <c r="G35" s="4">
        <v>39.120334999999997</v>
      </c>
      <c r="H35" s="4">
        <v>41.200506999999995</v>
      </c>
      <c r="I35" s="4">
        <v>42.586556999999999</v>
      </c>
      <c r="J35" s="4">
        <v>44.326303999999993</v>
      </c>
      <c r="K35" s="4">
        <v>44.635255999999998</v>
      </c>
      <c r="L35" s="4">
        <v>46.315425000000005</v>
      </c>
      <c r="M35" s="4">
        <v>48.429593000000004</v>
      </c>
      <c r="N35" s="4">
        <v>50.258932000000001</v>
      </c>
      <c r="O35" s="4">
        <v>52.249898999999999</v>
      </c>
      <c r="P35" s="4">
        <v>53.81523</v>
      </c>
      <c r="Q35" s="4">
        <v>55.540844</v>
      </c>
      <c r="R35" s="4">
        <v>55.685336</v>
      </c>
      <c r="S35" s="4">
        <v>56.008442000000002</v>
      </c>
      <c r="T35" s="4">
        <v>56.363270999999997</v>
      </c>
      <c r="U35" s="4">
        <v>58.128951999999998</v>
      </c>
      <c r="V35" s="4">
        <v>59.289000000000001</v>
      </c>
      <c r="W35" s="4">
        <v>60.247999999999998</v>
      </c>
      <c r="X35" s="4">
        <v>59.309627999999996</v>
      </c>
      <c r="Y35" s="4">
        <v>61.939046000000005</v>
      </c>
      <c r="Z35" s="4">
        <v>62.191004</v>
      </c>
      <c r="AA35" s="4"/>
      <c r="AB35" s="4"/>
    </row>
    <row r="36" spans="1:28" s="3" customFormat="1" x14ac:dyDescent="0.15">
      <c r="A36" s="3" t="s">
        <v>65</v>
      </c>
      <c r="B36" s="3" t="s">
        <v>66</v>
      </c>
      <c r="C36" s="4">
        <v>178.459137</v>
      </c>
      <c r="D36" s="4">
        <v>182.23970399999999</v>
      </c>
      <c r="E36" s="4">
        <v>184.970628</v>
      </c>
      <c r="F36" s="4">
        <v>187.499301</v>
      </c>
      <c r="G36" s="4">
        <v>190.12568100000001</v>
      </c>
      <c r="H36" s="4">
        <v>193.51773800000001</v>
      </c>
      <c r="I36" s="4">
        <v>196.22907800000002</v>
      </c>
      <c r="J36" s="4">
        <v>199.41536300000001</v>
      </c>
      <c r="K36" s="4">
        <v>202.696314</v>
      </c>
      <c r="L36" s="4">
        <v>206.13095800000002</v>
      </c>
      <c r="M36" s="4">
        <v>209.37793199999999</v>
      </c>
      <c r="N36" s="4">
        <v>212.55462599999998</v>
      </c>
      <c r="O36" s="4">
        <v>215.90019800000002</v>
      </c>
      <c r="P36" s="4">
        <v>219.107258</v>
      </c>
      <c r="Q36" s="4">
        <v>222.207922</v>
      </c>
      <c r="R36" s="4">
        <v>225.367886</v>
      </c>
      <c r="S36" s="4">
        <v>228.67697200000001</v>
      </c>
      <c r="T36" s="4">
        <v>231.82846499999999</v>
      </c>
      <c r="U36" s="4">
        <v>235.03910500000001</v>
      </c>
      <c r="V36" s="4">
        <v>237.80699999999999</v>
      </c>
      <c r="W36" s="4">
        <v>240.48099999999999</v>
      </c>
      <c r="X36" s="4">
        <v>243.29816500000001</v>
      </c>
      <c r="Y36" s="4">
        <v>246.22146499999999</v>
      </c>
      <c r="Z36" s="4">
        <v>249.86145000000002</v>
      </c>
      <c r="AA36" s="4"/>
      <c r="AB36" s="4"/>
    </row>
    <row r="37" spans="1:28" s="3" customFormat="1" x14ac:dyDescent="0.15">
      <c r="A37" s="3" t="s">
        <v>67</v>
      </c>
      <c r="B37" s="3" t="s">
        <v>68</v>
      </c>
      <c r="C37" s="4">
        <v>16.572200000000002</v>
      </c>
      <c r="D37" s="4">
        <v>16.615511999999999</v>
      </c>
      <c r="E37" s="4">
        <v>17.189852999999999</v>
      </c>
      <c r="F37" s="4">
        <v>18.125756000000003</v>
      </c>
      <c r="G37" s="4">
        <v>18.901496999999999</v>
      </c>
      <c r="H37" s="4">
        <v>19.874179000000002</v>
      </c>
      <c r="I37" s="4">
        <v>20.187073000000002</v>
      </c>
      <c r="J37" s="4">
        <v>20.371561</v>
      </c>
      <c r="K37" s="4">
        <v>20.818882000000002</v>
      </c>
      <c r="L37" s="4">
        <v>21.270273</v>
      </c>
      <c r="M37" s="4">
        <v>21.966135999999999</v>
      </c>
      <c r="N37" s="4">
        <v>22.390015999999999</v>
      </c>
      <c r="O37" s="4">
        <v>23.618834</v>
      </c>
      <c r="P37" s="4">
        <v>23.689550999999998</v>
      </c>
      <c r="Q37" s="4">
        <v>22.447389999999999</v>
      </c>
      <c r="R37" s="4">
        <v>23.003921999999999</v>
      </c>
      <c r="S37" s="4">
        <v>22.941120999999999</v>
      </c>
      <c r="T37" s="4">
        <v>22.874889</v>
      </c>
      <c r="U37" s="4">
        <v>22.999689</v>
      </c>
      <c r="V37" s="4">
        <v>23.581</v>
      </c>
      <c r="W37" s="4">
        <v>23.966000000000001</v>
      </c>
      <c r="X37" s="4">
        <v>24.756404999999997</v>
      </c>
      <c r="Y37" s="4">
        <v>25.894436000000002</v>
      </c>
      <c r="Z37" s="4">
        <v>26.757781999999999</v>
      </c>
      <c r="AA37" s="4"/>
      <c r="AB37" s="4"/>
    </row>
    <row r="38" spans="1:28" s="3" customFormat="1" x14ac:dyDescent="0.15">
      <c r="A38" s="3" t="s">
        <v>69</v>
      </c>
      <c r="B38" s="3" t="s">
        <v>70</v>
      </c>
      <c r="C38" s="4">
        <v>6.2559100000000001</v>
      </c>
      <c r="D38" s="4">
        <v>6.3077350000000001</v>
      </c>
      <c r="E38" s="4">
        <v>6.5516319999999997</v>
      </c>
      <c r="F38" s="4">
        <v>7.0559729999999998</v>
      </c>
      <c r="G38" s="4">
        <v>7.398161</v>
      </c>
      <c r="H38" s="4">
        <v>7.8716429999999997</v>
      </c>
      <c r="I38" s="4">
        <v>7.9217340000000007</v>
      </c>
      <c r="J38" s="4">
        <v>8.0099820000000008</v>
      </c>
      <c r="K38" s="4">
        <v>8.4580500000000001</v>
      </c>
      <c r="L38" s="4">
        <v>8.8142669999999992</v>
      </c>
      <c r="M38" s="4">
        <v>9.2601530000000007</v>
      </c>
      <c r="N38" s="4">
        <v>9.454051999999999</v>
      </c>
      <c r="O38" s="4">
        <v>9.9580509999999993</v>
      </c>
      <c r="P38" s="4">
        <v>9.8179439999999989</v>
      </c>
      <c r="Q38" s="4">
        <v>9.0769459999999995</v>
      </c>
      <c r="R38" s="4">
        <v>9.4588549999999998</v>
      </c>
      <c r="S38" s="4">
        <v>9.2731190000000012</v>
      </c>
      <c r="T38" s="4">
        <v>9.0980779999999992</v>
      </c>
      <c r="U38" s="4">
        <v>9.1727679999999996</v>
      </c>
      <c r="V38" s="4">
        <v>9.4499999999999993</v>
      </c>
      <c r="W38" s="4">
        <v>9.5210000000000008</v>
      </c>
      <c r="X38" s="4">
        <v>9.9038790000000017</v>
      </c>
      <c r="Y38" s="4">
        <v>10.419255999999999</v>
      </c>
      <c r="Z38" s="4">
        <v>10.801254999999999</v>
      </c>
      <c r="AA38" s="4"/>
      <c r="AB38" s="4"/>
    </row>
    <row r="39" spans="1:28" s="3" customFormat="1" x14ac:dyDescent="0.15">
      <c r="A39" s="3" t="s">
        <v>71</v>
      </c>
      <c r="B39" s="3" t="s">
        <v>72</v>
      </c>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s="3" customFormat="1" x14ac:dyDescent="0.15">
      <c r="A40" s="3" t="s">
        <v>73</v>
      </c>
      <c r="B40" s="3" t="s">
        <v>74</v>
      </c>
      <c r="C40" s="4">
        <v>3.6144609999999999</v>
      </c>
      <c r="D40" s="4">
        <v>3.6801559999999998</v>
      </c>
      <c r="E40" s="4">
        <v>3.7219479999999998</v>
      </c>
      <c r="F40" s="4">
        <v>3.8564340000000001</v>
      </c>
      <c r="G40" s="4">
        <v>4.0197530000000006</v>
      </c>
      <c r="H40" s="4">
        <v>4.1479340000000002</v>
      </c>
      <c r="I40" s="4">
        <v>4.2229350000000005</v>
      </c>
      <c r="J40" s="4">
        <v>4.1788800000000004</v>
      </c>
      <c r="K40" s="4">
        <v>4.1788800000000004</v>
      </c>
      <c r="L40" s="4">
        <v>4.0761609999999999</v>
      </c>
      <c r="M40" s="4">
        <v>3.9424769999999998</v>
      </c>
      <c r="N40" s="4">
        <v>3.87921</v>
      </c>
      <c r="O40" s="4">
        <v>3.9765670000000002</v>
      </c>
      <c r="P40" s="4">
        <v>3.9537520000000002</v>
      </c>
      <c r="Q40" s="4">
        <v>3.9136470000000001</v>
      </c>
      <c r="R40" s="4">
        <v>3.8425090000000002</v>
      </c>
      <c r="S40" s="4">
        <v>3.8830469999999999</v>
      </c>
      <c r="T40" s="4">
        <v>3.900941</v>
      </c>
      <c r="U40" s="4">
        <v>3.8916360000000001</v>
      </c>
      <c r="V40" s="4">
        <v>3.9689999999999999</v>
      </c>
      <c r="W40" s="4">
        <v>4.0110000000000001</v>
      </c>
      <c r="X40" s="4">
        <v>4.0805319999999998</v>
      </c>
      <c r="Y40" s="4">
        <v>4.1526399999999999</v>
      </c>
      <c r="Z40" s="4">
        <v>4.275296</v>
      </c>
      <c r="AA40" s="4"/>
      <c r="AB40" s="4"/>
    </row>
    <row r="41" spans="1:28" s="3" customFormat="1" x14ac:dyDescent="0.15">
      <c r="A41" s="3" t="s">
        <v>75</v>
      </c>
      <c r="B41" s="3" t="s">
        <v>76</v>
      </c>
      <c r="C41" s="4">
        <v>6.7488010000000003</v>
      </c>
      <c r="D41" s="4">
        <v>6.6778549999999992</v>
      </c>
      <c r="E41" s="4">
        <v>6.9629300000000001</v>
      </c>
      <c r="F41" s="4">
        <v>7.2548870000000001</v>
      </c>
      <c r="G41" s="4">
        <v>7.5260680000000004</v>
      </c>
      <c r="H41" s="4">
        <v>7.8964849999999993</v>
      </c>
      <c r="I41" s="4">
        <v>8.0854300000000006</v>
      </c>
      <c r="J41" s="4">
        <v>8.222252000000001</v>
      </c>
      <c r="K41" s="4">
        <v>8.225003000000001</v>
      </c>
      <c r="L41" s="4">
        <v>8.4216789999999992</v>
      </c>
      <c r="M41" s="4">
        <v>8.800732</v>
      </c>
      <c r="N41" s="4">
        <v>9.0882959999999997</v>
      </c>
      <c r="O41" s="4">
        <v>9.7076969999999996</v>
      </c>
      <c r="P41" s="4">
        <v>9.9246470000000002</v>
      </c>
      <c r="Q41" s="4">
        <v>9.4600679999999997</v>
      </c>
      <c r="R41" s="4">
        <v>9.7003199999999996</v>
      </c>
      <c r="S41" s="4">
        <v>9.7838480000000008</v>
      </c>
      <c r="T41" s="4">
        <v>9.8770340000000001</v>
      </c>
      <c r="U41" s="4">
        <v>9.9357950000000006</v>
      </c>
      <c r="V41" s="4">
        <v>10.162000000000001</v>
      </c>
      <c r="W41" s="4">
        <v>10.433999999999999</v>
      </c>
      <c r="X41" s="4">
        <v>10.772437999999999</v>
      </c>
      <c r="Y41" s="4">
        <v>11.324412000000001</v>
      </c>
      <c r="Z41" s="4">
        <v>11.683886000000001</v>
      </c>
      <c r="AA41" s="4"/>
      <c r="AB41" s="4"/>
    </row>
    <row r="42" spans="1:28" s="3" customFormat="1" x14ac:dyDescent="0.15">
      <c r="A42" s="3" t="s">
        <v>77</v>
      </c>
      <c r="B42" s="3" t="s">
        <v>78</v>
      </c>
      <c r="C42" s="4">
        <v>50.720485000000004</v>
      </c>
      <c r="D42" s="4">
        <v>52.911482000000007</v>
      </c>
      <c r="E42" s="4">
        <v>53.460232000000005</v>
      </c>
      <c r="F42" s="4">
        <v>55.662974999999996</v>
      </c>
      <c r="G42" s="4">
        <v>57.925896999999999</v>
      </c>
      <c r="H42" s="4">
        <v>61.436769999999996</v>
      </c>
      <c r="I42" s="4">
        <v>63.031294000000003</v>
      </c>
      <c r="J42" s="4">
        <v>65.803637000000009</v>
      </c>
      <c r="K42" s="4">
        <v>67.096592000000001</v>
      </c>
      <c r="L42" s="4">
        <v>67.872772999999995</v>
      </c>
      <c r="M42" s="4">
        <v>68.598171000000008</v>
      </c>
      <c r="N42" s="4">
        <v>70.874723000000003</v>
      </c>
      <c r="O42" s="4">
        <v>73.431558999999993</v>
      </c>
      <c r="P42" s="4">
        <v>72.999916999999996</v>
      </c>
      <c r="Q42" s="4">
        <v>74.544456999999994</v>
      </c>
      <c r="R42" s="4">
        <v>77.472315000000009</v>
      </c>
      <c r="S42" s="4">
        <v>77.212324999999993</v>
      </c>
      <c r="T42" s="4">
        <v>77.562843999999998</v>
      </c>
      <c r="U42" s="4">
        <v>77.916533000000001</v>
      </c>
      <c r="V42" s="4">
        <v>79.272999999999996</v>
      </c>
      <c r="W42" s="4">
        <v>80.558999999999997</v>
      </c>
      <c r="X42" s="4">
        <v>81.970421999999999</v>
      </c>
      <c r="Y42" s="4">
        <v>83.555539999999993</v>
      </c>
      <c r="Z42" s="4">
        <v>84.865914999999987</v>
      </c>
      <c r="AA42" s="4"/>
      <c r="AB42" s="4"/>
    </row>
    <row r="43" spans="1:28" s="3" customFormat="1" x14ac:dyDescent="0.15">
      <c r="A43" s="3" t="s">
        <v>79</v>
      </c>
      <c r="B43" s="3" t="s">
        <v>80</v>
      </c>
      <c r="C43" s="4">
        <v>25.542558</v>
      </c>
      <c r="D43" s="4">
        <v>26.309346000000001</v>
      </c>
      <c r="E43" s="4">
        <v>26.642187999999997</v>
      </c>
      <c r="F43" s="4">
        <v>27.877047999999998</v>
      </c>
      <c r="G43" s="4">
        <v>28.787088000000001</v>
      </c>
      <c r="H43" s="4">
        <v>31.211736000000002</v>
      </c>
      <c r="I43" s="4">
        <v>32.431541000000003</v>
      </c>
      <c r="J43" s="4">
        <v>34.647224000000001</v>
      </c>
      <c r="K43" s="4">
        <v>36.126398000000002</v>
      </c>
      <c r="L43" s="4">
        <v>37.110775000000004</v>
      </c>
      <c r="M43" s="4">
        <v>37.969186999999998</v>
      </c>
      <c r="N43" s="4">
        <v>39.555237999999996</v>
      </c>
      <c r="O43" s="4">
        <v>40.941946000000002</v>
      </c>
      <c r="P43" s="4">
        <v>40.631089000000003</v>
      </c>
      <c r="Q43" s="4">
        <v>41.545226999999997</v>
      </c>
      <c r="R43" s="4">
        <v>43.265377999999998</v>
      </c>
      <c r="S43" s="4">
        <v>43.470376999999999</v>
      </c>
      <c r="T43" s="4">
        <v>43.744667</v>
      </c>
      <c r="U43" s="4">
        <v>44.304156000000006</v>
      </c>
      <c r="V43" s="4">
        <v>45.372999999999998</v>
      </c>
      <c r="W43" s="4">
        <v>46.182000000000002</v>
      </c>
      <c r="X43" s="4">
        <v>47.040091000000004</v>
      </c>
      <c r="Y43" s="4">
        <v>48.200385000000004</v>
      </c>
      <c r="Z43" s="4">
        <v>49.194859999999998</v>
      </c>
      <c r="AA43" s="4"/>
      <c r="AB43" s="4"/>
    </row>
    <row r="44" spans="1:28" s="3" customFormat="1" x14ac:dyDescent="0.15">
      <c r="A44" s="3" t="s">
        <v>81</v>
      </c>
      <c r="B44" s="3" t="s">
        <v>82</v>
      </c>
      <c r="C44" s="4">
        <v>22.164819999999999</v>
      </c>
      <c r="D44" s="4">
        <v>23.280206999999997</v>
      </c>
      <c r="E44" s="4">
        <v>23.375327000000002</v>
      </c>
      <c r="F44" s="4">
        <v>24.301476999999998</v>
      </c>
      <c r="G44" s="4">
        <v>25.421907000000001</v>
      </c>
      <c r="H44" s="4">
        <v>26.481888999999999</v>
      </c>
      <c r="I44" s="4">
        <v>26.852611</v>
      </c>
      <c r="J44" s="4">
        <v>27.249193999999999</v>
      </c>
      <c r="K44" s="4">
        <v>26.905010999999998</v>
      </c>
      <c r="L44" s="4">
        <v>26.634134</v>
      </c>
      <c r="M44" s="4">
        <v>26.574703000000003</v>
      </c>
      <c r="N44" s="4">
        <v>27.299918000000002</v>
      </c>
      <c r="O44" s="4">
        <v>28.488018</v>
      </c>
      <c r="P44" s="4">
        <v>28.204612000000001</v>
      </c>
      <c r="Q44" s="4">
        <v>28.855070000000001</v>
      </c>
      <c r="R44" s="4">
        <v>30.051659000000001</v>
      </c>
      <c r="S44" s="4">
        <v>29.702195</v>
      </c>
      <c r="T44" s="4">
        <v>29.919409999999999</v>
      </c>
      <c r="U44" s="4">
        <v>29.895405999999998</v>
      </c>
      <c r="V44" s="4">
        <v>30.297000000000001</v>
      </c>
      <c r="W44" s="4">
        <v>30.863</v>
      </c>
      <c r="X44" s="4">
        <v>31.365288</v>
      </c>
      <c r="Y44" s="4">
        <v>31.802543</v>
      </c>
      <c r="Z44" s="4">
        <v>32.307744</v>
      </c>
      <c r="AA44" s="4"/>
      <c r="AB44" s="4"/>
    </row>
    <row r="45" spans="1:28" s="3" customFormat="1" x14ac:dyDescent="0.15">
      <c r="A45" s="3" t="s">
        <v>83</v>
      </c>
      <c r="B45" s="3" t="s">
        <v>84</v>
      </c>
      <c r="C45" s="4">
        <v>2.8113809999999999</v>
      </c>
      <c r="D45" s="4">
        <v>3.0698789999999998</v>
      </c>
      <c r="E45" s="4">
        <v>3.195014</v>
      </c>
      <c r="F45" s="4">
        <v>3.2447629999999998</v>
      </c>
      <c r="G45" s="4">
        <v>3.4382700000000002</v>
      </c>
      <c r="H45" s="4">
        <v>3.5362130000000001</v>
      </c>
      <c r="I45" s="4">
        <v>3.5740569999999998</v>
      </c>
      <c r="J45" s="4">
        <v>3.7888440000000001</v>
      </c>
      <c r="K45" s="4">
        <v>3.9649969999999999</v>
      </c>
      <c r="L45" s="4">
        <v>4.050351</v>
      </c>
      <c r="M45" s="4">
        <v>4.0165430000000004</v>
      </c>
      <c r="N45" s="4">
        <v>4.0245410000000001</v>
      </c>
      <c r="O45" s="4">
        <v>4.0350239999999999</v>
      </c>
      <c r="P45" s="4">
        <v>4.1594930000000003</v>
      </c>
      <c r="Q45" s="4">
        <v>4.1420209999999997</v>
      </c>
      <c r="R45" s="4">
        <v>4.1555400000000002</v>
      </c>
      <c r="S45" s="4">
        <v>4.0399340000000006</v>
      </c>
      <c r="T45" s="4">
        <v>3.90144</v>
      </c>
      <c r="U45" s="4">
        <v>3.7180219999999999</v>
      </c>
      <c r="V45" s="4">
        <v>3.6030000000000002</v>
      </c>
      <c r="W45" s="4">
        <v>3.5139999999999998</v>
      </c>
      <c r="X45" s="4">
        <v>3.5656469999999998</v>
      </c>
      <c r="Y45" s="4">
        <v>3.5540289999999999</v>
      </c>
      <c r="Z45" s="4">
        <v>3.348989</v>
      </c>
      <c r="AA45" s="4"/>
      <c r="AB45" s="4"/>
    </row>
    <row r="46" spans="1:28" s="3" customFormat="1" x14ac:dyDescent="0.15">
      <c r="A46" s="3" t="s">
        <v>85</v>
      </c>
      <c r="B46" s="3" t="s">
        <v>86</v>
      </c>
      <c r="C46" s="4">
        <v>276.87798700000002</v>
      </c>
      <c r="D46" s="4">
        <v>280.16963799999996</v>
      </c>
      <c r="E46" s="4">
        <v>278.95874099999997</v>
      </c>
      <c r="F46" s="4">
        <v>281.65502000000004</v>
      </c>
      <c r="G46" s="4">
        <v>283.51701899999995</v>
      </c>
      <c r="H46" s="4">
        <v>287.304914</v>
      </c>
      <c r="I46" s="4">
        <v>290.24163699999997</v>
      </c>
      <c r="J46" s="4">
        <v>297.14766800000001</v>
      </c>
      <c r="K46" s="4">
        <v>299.56325699999996</v>
      </c>
      <c r="L46" s="4">
        <v>304.87060700000001</v>
      </c>
      <c r="M46" s="4">
        <v>309.36812400000002</v>
      </c>
      <c r="N46" s="4">
        <v>313.46652399999999</v>
      </c>
      <c r="O46" s="4">
        <v>318.25754000000001</v>
      </c>
      <c r="P46" s="4">
        <v>321.08305200000001</v>
      </c>
      <c r="Q46" s="4">
        <v>326.437006</v>
      </c>
      <c r="R46" s="4">
        <v>331.65641299999999</v>
      </c>
      <c r="S46" s="4">
        <v>337.12206800000001</v>
      </c>
      <c r="T46" s="4">
        <v>342.46784100000002</v>
      </c>
      <c r="U46" s="4">
        <v>346.43609999999995</v>
      </c>
      <c r="V46" s="4">
        <v>351.90300000000002</v>
      </c>
      <c r="W46" s="4">
        <v>356.113</v>
      </c>
      <c r="X46" s="4">
        <v>361.24207699999999</v>
      </c>
      <c r="Y46" s="4">
        <v>365.30160100000001</v>
      </c>
      <c r="Z46" s="4">
        <v>368.577788</v>
      </c>
      <c r="AA46" s="4"/>
      <c r="AB46" s="4"/>
    </row>
    <row r="47" spans="1:28" s="3" customFormat="1" x14ac:dyDescent="0.15">
      <c r="A47" s="3" t="s">
        <v>87</v>
      </c>
      <c r="B47" s="3" t="s">
        <v>88</v>
      </c>
      <c r="C47" s="4">
        <v>21.927816999999997</v>
      </c>
      <c r="D47" s="4">
        <v>22.254272</v>
      </c>
      <c r="E47" s="4">
        <v>20.829795999999998</v>
      </c>
      <c r="F47" s="4">
        <v>20.494079000000003</v>
      </c>
      <c r="G47" s="4">
        <v>19.621132000000003</v>
      </c>
      <c r="H47" s="4">
        <v>20.143746999999998</v>
      </c>
      <c r="I47" s="4">
        <v>19.476491999999997</v>
      </c>
      <c r="J47" s="4">
        <v>19.905394000000001</v>
      </c>
      <c r="K47" s="4">
        <v>19.448736</v>
      </c>
      <c r="L47" s="4">
        <v>19.597235000000001</v>
      </c>
      <c r="M47" s="4">
        <v>20.470565999999998</v>
      </c>
      <c r="N47" s="4">
        <v>20.046508999999997</v>
      </c>
      <c r="O47" s="4">
        <v>20.035764</v>
      </c>
      <c r="P47" s="4">
        <v>18.911057</v>
      </c>
      <c r="Q47" s="4">
        <v>19.478668000000003</v>
      </c>
      <c r="R47" s="4">
        <v>19.910418</v>
      </c>
      <c r="S47" s="4">
        <v>19.716355</v>
      </c>
      <c r="T47" s="4">
        <v>20.088248</v>
      </c>
      <c r="U47" s="4">
        <v>19.768416000000002</v>
      </c>
      <c r="V47" s="4">
        <v>19.57</v>
      </c>
      <c r="W47" s="4">
        <v>19.545000000000002</v>
      </c>
      <c r="X47" s="4">
        <v>18.68534</v>
      </c>
      <c r="Y47" s="4">
        <v>18.439743</v>
      </c>
      <c r="Z47" s="4">
        <v>18.468102999999999</v>
      </c>
      <c r="AA47" s="4"/>
      <c r="AB47" s="4"/>
    </row>
    <row r="48" spans="1:28" s="3" customFormat="1" x14ac:dyDescent="0.15">
      <c r="A48" s="3" t="s">
        <v>89</v>
      </c>
      <c r="B48" s="3" t="s">
        <v>90</v>
      </c>
      <c r="C48" s="4">
        <v>104.55680000000001</v>
      </c>
      <c r="D48" s="4">
        <v>104.49243700000001</v>
      </c>
      <c r="E48" s="4">
        <v>103.95049400000001</v>
      </c>
      <c r="F48" s="4">
        <v>104.064106</v>
      </c>
      <c r="G48" s="4">
        <v>104.12745200000001</v>
      </c>
      <c r="H48" s="4">
        <v>103.84825500000001</v>
      </c>
      <c r="I48" s="4">
        <v>103.63531900000001</v>
      </c>
      <c r="J48" s="4">
        <v>103.747929</v>
      </c>
      <c r="K48" s="4">
        <v>103.79641700000001</v>
      </c>
      <c r="L48" s="4">
        <v>104.143201</v>
      </c>
      <c r="M48" s="4">
        <v>103.901871</v>
      </c>
      <c r="N48" s="4">
        <v>103.44517500000001</v>
      </c>
      <c r="O48" s="4">
        <v>103.820637</v>
      </c>
      <c r="P48" s="4">
        <v>103.49838899999999</v>
      </c>
      <c r="Q48" s="4">
        <v>103.12221099999999</v>
      </c>
      <c r="R48" s="4">
        <v>103.686061</v>
      </c>
      <c r="S48" s="4">
        <v>104.08862300000001</v>
      </c>
      <c r="T48" s="4">
        <v>104.574798</v>
      </c>
      <c r="U48" s="4">
        <v>105.121319</v>
      </c>
      <c r="V48" s="4">
        <v>106.169</v>
      </c>
      <c r="W48" s="4">
        <v>106.928</v>
      </c>
      <c r="X48" s="4">
        <v>107.848572</v>
      </c>
      <c r="Y48" s="4">
        <v>108.493998</v>
      </c>
      <c r="Z48" s="4">
        <v>109.16655499999999</v>
      </c>
      <c r="AA48" s="4"/>
      <c r="AB48" s="4"/>
    </row>
    <row r="49" spans="1:28" s="3" customFormat="1" x14ac:dyDescent="0.15">
      <c r="A49" s="3" t="s">
        <v>91</v>
      </c>
      <c r="B49" s="3" t="s">
        <v>92</v>
      </c>
      <c r="C49" s="4">
        <v>99.83008199999999</v>
      </c>
      <c r="D49" s="4">
        <v>100.669901</v>
      </c>
      <c r="E49" s="4">
        <v>101.305549</v>
      </c>
      <c r="F49" s="4">
        <v>102.98988800000001</v>
      </c>
      <c r="G49" s="4">
        <v>104.438001</v>
      </c>
      <c r="H49" s="4">
        <v>106.699466</v>
      </c>
      <c r="I49" s="4">
        <v>109.03211900000001</v>
      </c>
      <c r="J49" s="4">
        <v>112.25241</v>
      </c>
      <c r="K49" s="4">
        <v>114.902627</v>
      </c>
      <c r="L49" s="4">
        <v>118.11321599999999</v>
      </c>
      <c r="M49" s="4">
        <v>120.59118600000001</v>
      </c>
      <c r="N49" s="4">
        <v>122.412723</v>
      </c>
      <c r="O49" s="4">
        <v>124.817572</v>
      </c>
      <c r="P49" s="4">
        <v>127.884821</v>
      </c>
      <c r="Q49" s="4">
        <v>131.53346299999998</v>
      </c>
      <c r="R49" s="4">
        <v>134.29434099999997</v>
      </c>
      <c r="S49" s="4">
        <v>137.90758199999999</v>
      </c>
      <c r="T49" s="4">
        <v>141.227497</v>
      </c>
      <c r="U49" s="4">
        <v>143.91054800000001</v>
      </c>
      <c r="V49" s="4">
        <v>147.43700000000001</v>
      </c>
      <c r="W49" s="4">
        <v>150.30500000000001</v>
      </c>
      <c r="X49" s="4">
        <v>154.929092</v>
      </c>
      <c r="Y49" s="4">
        <v>157.946585</v>
      </c>
      <c r="Z49" s="4">
        <v>160.08004699999998</v>
      </c>
      <c r="AA49" s="4"/>
      <c r="AB49" s="4"/>
    </row>
    <row r="50" spans="1:28" s="3" customFormat="1" x14ac:dyDescent="0.15">
      <c r="A50" s="3" t="s">
        <v>93</v>
      </c>
      <c r="B50" s="3" t="s">
        <v>94</v>
      </c>
      <c r="C50" s="4">
        <v>51.037841</v>
      </c>
      <c r="D50" s="4">
        <v>53.272829999999999</v>
      </c>
      <c r="E50" s="4">
        <v>53.488584000000003</v>
      </c>
      <c r="F50" s="4">
        <v>54.705186000000005</v>
      </c>
      <c r="G50" s="4">
        <v>56.023645999999999</v>
      </c>
      <c r="H50" s="4">
        <v>57.125475000000002</v>
      </c>
      <c r="I50" s="4">
        <v>58.61403</v>
      </c>
      <c r="J50" s="4">
        <v>61.746130999999998</v>
      </c>
      <c r="K50" s="4">
        <v>61.796417999999996</v>
      </c>
      <c r="L50" s="4">
        <v>63.329062</v>
      </c>
      <c r="M50" s="4">
        <v>64.556644000000006</v>
      </c>
      <c r="N50" s="4">
        <v>67.799838000000008</v>
      </c>
      <c r="O50" s="4">
        <v>69.813206999999991</v>
      </c>
      <c r="P50" s="4">
        <v>70.920738</v>
      </c>
      <c r="Q50" s="4">
        <v>72.344159000000005</v>
      </c>
      <c r="R50" s="4">
        <v>73.790873000000005</v>
      </c>
      <c r="S50" s="4">
        <v>75.421523000000008</v>
      </c>
      <c r="T50" s="4">
        <v>76.575918000000001</v>
      </c>
      <c r="U50" s="4">
        <v>77.638469000000001</v>
      </c>
      <c r="V50" s="4">
        <v>78.727000000000004</v>
      </c>
      <c r="W50" s="4">
        <v>79.334999999999994</v>
      </c>
      <c r="X50" s="4">
        <v>79.794135999999995</v>
      </c>
      <c r="Y50" s="4">
        <v>80.45570699999999</v>
      </c>
      <c r="Z50" s="4">
        <v>80.924734999999998</v>
      </c>
      <c r="AA50" s="4"/>
      <c r="AB50" s="4"/>
    </row>
    <row r="51" spans="1:28" s="3" customFormat="1" x14ac:dyDescent="0.15">
      <c r="A51" s="3" t="s">
        <v>95</v>
      </c>
      <c r="B51" s="3" t="s">
        <v>96</v>
      </c>
      <c r="C51" s="4">
        <v>-6.4001980000000005</v>
      </c>
      <c r="D51" s="4">
        <v>-5.678274</v>
      </c>
      <c r="E51" s="4">
        <v>-8.0582469999999997</v>
      </c>
      <c r="F51" s="4">
        <v>-9.4385120000000011</v>
      </c>
      <c r="G51" s="4">
        <v>-12.615260000000001</v>
      </c>
      <c r="H51" s="4">
        <v>-15.163592000000001</v>
      </c>
      <c r="I51" s="4">
        <v>-14.974307000000001</v>
      </c>
      <c r="J51" s="4">
        <v>-16.417294000000002</v>
      </c>
      <c r="K51" s="4">
        <v>-14.692600000000001</v>
      </c>
      <c r="L51" s="4">
        <v>-17.647893</v>
      </c>
      <c r="M51" s="4">
        <v>-16.678750000000001</v>
      </c>
      <c r="N51" s="4">
        <v>-19.748562999999997</v>
      </c>
      <c r="O51" s="4">
        <v>-20.375876999999999</v>
      </c>
      <c r="P51" s="4">
        <v>-18.908794999999998</v>
      </c>
      <c r="Q51" s="4">
        <v>-17.179922999999999</v>
      </c>
      <c r="R51" s="4">
        <v>-14.397238</v>
      </c>
      <c r="S51" s="4">
        <v>-15.691039</v>
      </c>
      <c r="T51" s="4">
        <v>-20.659528999999999</v>
      </c>
      <c r="U51" s="4">
        <v>-20.513742999999998</v>
      </c>
      <c r="V51" s="4">
        <v>-16.440999999999999</v>
      </c>
      <c r="W51" s="4">
        <v>-16.817</v>
      </c>
      <c r="X51" s="4">
        <v>-12.928589000000001</v>
      </c>
      <c r="Y51" s="4">
        <v>-16.919352999999997</v>
      </c>
      <c r="Z51" s="4">
        <v>-16.667180999999999</v>
      </c>
      <c r="AA51" s="4"/>
      <c r="AB51" s="4"/>
    </row>
    <row r="52" spans="1:28" s="3" customFormat="1" x14ac:dyDescent="0.15">
      <c r="A52" s="3" t="s">
        <v>97</v>
      </c>
      <c r="B52" s="3" t="s">
        <v>98</v>
      </c>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3" customFormat="1" x14ac:dyDescent="0.15">
      <c r="A53" s="3" t="s">
        <v>99</v>
      </c>
      <c r="B53" s="3" t="s">
        <v>100</v>
      </c>
      <c r="C53" s="4">
        <v>1085.9956340000001</v>
      </c>
      <c r="D53" s="4">
        <v>1105.1672760000001</v>
      </c>
      <c r="E53" s="4">
        <v>1109.667919</v>
      </c>
      <c r="F53" s="4">
        <v>1147.3661890000001</v>
      </c>
      <c r="G53" s="4">
        <v>1182.278284</v>
      </c>
      <c r="H53" s="4">
        <v>1221.7578980000001</v>
      </c>
      <c r="I53" s="4">
        <v>1250.748317</v>
      </c>
      <c r="J53" s="4">
        <v>1278.23182</v>
      </c>
      <c r="K53" s="4">
        <v>1300.172984</v>
      </c>
      <c r="L53" s="4">
        <v>1326.052381</v>
      </c>
      <c r="M53" s="4">
        <v>1355.9605630000001</v>
      </c>
      <c r="N53" s="4">
        <v>1383.274441</v>
      </c>
      <c r="O53" s="4">
        <v>1418.6459669999999</v>
      </c>
      <c r="P53" s="4">
        <v>1428.518478</v>
      </c>
      <c r="Q53" s="4">
        <v>1438.2826070000001</v>
      </c>
      <c r="R53" s="4">
        <v>1465.656123</v>
      </c>
      <c r="S53" s="4">
        <v>1477.2843680000001</v>
      </c>
      <c r="T53" s="4">
        <v>1477.9725190000001</v>
      </c>
      <c r="U53" s="4">
        <v>1488.596047</v>
      </c>
      <c r="V53" s="4">
        <v>1504.864</v>
      </c>
      <c r="W53" s="4">
        <v>1526.6569999999999</v>
      </c>
      <c r="X53" s="4">
        <v>1554.359602</v>
      </c>
      <c r="Y53" s="4">
        <v>1576.889803</v>
      </c>
      <c r="Z53" s="4">
        <v>1590.567794</v>
      </c>
      <c r="AA53" s="4"/>
      <c r="AB53" s="4"/>
    </row>
    <row r="54" spans="1:28"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s="3" customFormat="1" x14ac:dyDescent="0.15">
      <c r="B55" s="3" t="s">
        <v>105</v>
      </c>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s="3" customFormat="1" x14ac:dyDescent="0.15">
      <c r="B57" s="3" t="s">
        <v>102</v>
      </c>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s="3" customFormat="1" x14ac:dyDescent="0.15">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s="3" customFormat="1" x14ac:dyDescent="0.15">
      <c r="B59" s="3" t="s">
        <v>103</v>
      </c>
      <c r="C59" s="4"/>
      <c r="D59" s="4"/>
      <c r="E59" s="4"/>
      <c r="F59" s="4"/>
      <c r="G59" s="4"/>
      <c r="H59" s="4"/>
      <c r="I59" s="4"/>
      <c r="J59" s="4"/>
      <c r="K59" s="4"/>
      <c r="L59" s="4"/>
      <c r="M59" s="4"/>
      <c r="N59" s="4"/>
      <c r="O59" s="4"/>
      <c r="P59" s="4"/>
      <c r="Q59" s="4"/>
      <c r="R59" s="4"/>
      <c r="S59" s="4"/>
      <c r="T59" s="4"/>
      <c r="U59" s="4"/>
      <c r="V59" s="4"/>
      <c r="W59" s="4"/>
      <c r="X59" s="4"/>
      <c r="Y59" s="4"/>
      <c r="Z59" s="4"/>
      <c r="AA59" s="4"/>
      <c r="AB59"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Zeros="0" workbookViewId="0">
      <pane xSplit="2" ySplit="3" topLeftCell="C4" activePane="bottomRight" state="frozen"/>
      <selection pane="topRight" activeCell="AA1" sqref="AA1"/>
      <selection pane="bottomLeft" activeCell="A10" sqref="A10"/>
      <selection pane="bottomRight" activeCell="X1" sqref="X1:AB65536"/>
    </sheetView>
  </sheetViews>
  <sheetFormatPr baseColWidth="10" defaultColWidth="10.6640625" defaultRowHeight="13" x14ac:dyDescent="0.15"/>
  <cols>
    <col min="1" max="1" width="10.6640625" customWidth="1"/>
    <col min="2" max="2" width="85.83203125" customWidth="1"/>
  </cols>
  <sheetData>
    <row r="1" spans="1:28" x14ac:dyDescent="0.15">
      <c r="A1" s="1" t="s">
        <v>115</v>
      </c>
      <c r="O1">
        <f>O2/'Prod branche volume'!O2</f>
        <v>0.93337012400202279</v>
      </c>
      <c r="Y1">
        <f>Y2/'Prod branche volume'!Y2</f>
        <v>0.98491229965380456</v>
      </c>
      <c r="Z1">
        <f>('Ci branche valeur'!Y5-'Ci branche valeur'!Y6)/(Z5-Z6)</f>
        <v>0.6883717747382061</v>
      </c>
    </row>
    <row r="2" spans="1:28" x14ac:dyDescent="0.15">
      <c r="C2" s="17">
        <f>C5-C6</f>
        <v>539.09081400000002</v>
      </c>
      <c r="D2" s="17">
        <f t="shared" ref="D2:Y2" si="0">D5-D6</f>
        <v>540.02736499999992</v>
      </c>
      <c r="E2" s="17">
        <f t="shared" si="0"/>
        <v>570.51572499999997</v>
      </c>
      <c r="F2" s="17">
        <f t="shared" si="0"/>
        <v>596.53168999999991</v>
      </c>
      <c r="G2" s="17">
        <f t="shared" si="0"/>
        <v>620.61915700000009</v>
      </c>
      <c r="H2" s="17">
        <f t="shared" si="0"/>
        <v>685.79953899999998</v>
      </c>
      <c r="I2" s="17">
        <f t="shared" si="0"/>
        <v>703.83262300000001</v>
      </c>
      <c r="J2" s="17">
        <f t="shared" si="0"/>
        <v>684.93034299999999</v>
      </c>
      <c r="K2" s="17">
        <f t="shared" si="0"/>
        <v>670.84403299999997</v>
      </c>
      <c r="L2" s="17">
        <f t="shared" si="0"/>
        <v>692.85810299999991</v>
      </c>
      <c r="M2" s="17">
        <f t="shared" si="0"/>
        <v>713.54976999999997</v>
      </c>
      <c r="N2" s="17">
        <f t="shared" si="0"/>
        <v>746.473207</v>
      </c>
      <c r="O2" s="17">
        <f t="shared" si="0"/>
        <v>774.042959</v>
      </c>
      <c r="P2" s="17">
        <f t="shared" si="0"/>
        <v>787.67445599999996</v>
      </c>
      <c r="Q2" s="17">
        <f t="shared" si="0"/>
        <v>665.15036299999997</v>
      </c>
      <c r="R2" s="17">
        <f t="shared" si="0"/>
        <v>710.03455999999994</v>
      </c>
      <c r="S2" s="17">
        <f t="shared" si="0"/>
        <v>765.81463999999994</v>
      </c>
      <c r="T2" s="17">
        <f t="shared" si="0"/>
        <v>758.28248699999995</v>
      </c>
      <c r="U2" s="17">
        <f t="shared" si="0"/>
        <v>745.30269999999996</v>
      </c>
      <c r="V2" s="17">
        <f t="shared" si="0"/>
        <v>746.87519999999995</v>
      </c>
      <c r="W2" s="17">
        <f t="shared" si="0"/>
        <v>742.94</v>
      </c>
      <c r="X2" s="17">
        <f t="shared" si="0"/>
        <v>737.90599999999995</v>
      </c>
      <c r="Y2" s="17">
        <f t="shared" si="0"/>
        <v>769.3</v>
      </c>
    </row>
    <row r="3" spans="1:28" x14ac:dyDescent="0.15">
      <c r="C3" s="1">
        <v>1995</v>
      </c>
      <c r="D3" s="1">
        <v>1996</v>
      </c>
      <c r="E3" s="1">
        <v>1997</v>
      </c>
      <c r="F3" s="1">
        <v>1998</v>
      </c>
      <c r="G3" s="1">
        <v>1999</v>
      </c>
      <c r="H3" s="1">
        <v>2000</v>
      </c>
      <c r="I3" s="1">
        <v>2001</v>
      </c>
      <c r="J3" s="1">
        <v>2002</v>
      </c>
      <c r="K3" s="1">
        <v>2003</v>
      </c>
      <c r="L3" s="1">
        <v>2004</v>
      </c>
      <c r="M3" s="1">
        <v>2005</v>
      </c>
      <c r="N3" s="1">
        <v>2006</v>
      </c>
      <c r="O3" s="1">
        <v>2007</v>
      </c>
      <c r="P3" s="1">
        <v>2008</v>
      </c>
      <c r="Q3" s="1">
        <v>2009</v>
      </c>
      <c r="R3" s="1">
        <v>2010</v>
      </c>
      <c r="S3" s="1">
        <v>2011</v>
      </c>
      <c r="T3" s="1">
        <v>2012</v>
      </c>
      <c r="U3" s="1">
        <v>2013</v>
      </c>
      <c r="V3" s="1">
        <v>2014</v>
      </c>
      <c r="W3" s="1">
        <v>2015</v>
      </c>
      <c r="X3" s="2">
        <v>2016</v>
      </c>
      <c r="Y3" s="2">
        <v>2017</v>
      </c>
      <c r="Z3" s="2">
        <v>2018</v>
      </c>
      <c r="AA3" s="1"/>
    </row>
    <row r="4" spans="1:28" s="3" customFormat="1" x14ac:dyDescent="0.15">
      <c r="A4" s="3" t="s">
        <v>1</v>
      </c>
      <c r="B4" s="3" t="s">
        <v>2</v>
      </c>
      <c r="C4" s="4">
        <v>68.638956000000007</v>
      </c>
      <c r="D4" s="4">
        <v>70.366181999999995</v>
      </c>
      <c r="E4" s="4">
        <v>71.683035000000004</v>
      </c>
      <c r="F4" s="4">
        <v>72.794623999999999</v>
      </c>
      <c r="G4" s="4">
        <v>70.995857000000001</v>
      </c>
      <c r="H4" s="4">
        <v>71.981682000000006</v>
      </c>
      <c r="I4" s="4">
        <v>73.117510999999993</v>
      </c>
      <c r="J4" s="4">
        <v>73.269037999999995</v>
      </c>
      <c r="K4" s="4">
        <v>71.53886</v>
      </c>
      <c r="L4" s="4">
        <v>74.005706000000004</v>
      </c>
      <c r="M4" s="4">
        <v>72.971657999999991</v>
      </c>
      <c r="N4" s="4">
        <v>70.72838800000001</v>
      </c>
      <c r="O4" s="4">
        <v>77.611392999999993</v>
      </c>
      <c r="P4" s="4">
        <v>79.252144999999999</v>
      </c>
      <c r="Q4" s="4">
        <v>73.137</v>
      </c>
      <c r="R4" s="4">
        <v>78.778999999999996</v>
      </c>
      <c r="S4" s="4">
        <v>84.99</v>
      </c>
      <c r="T4" s="4">
        <v>87.792000000000002</v>
      </c>
      <c r="U4" s="4">
        <v>85.954999999999998</v>
      </c>
      <c r="V4" s="4">
        <v>88.156000000000006</v>
      </c>
      <c r="W4" s="4">
        <v>88.271000000000001</v>
      </c>
      <c r="X4" s="4">
        <v>83.522999999999996</v>
      </c>
      <c r="Y4" s="4">
        <v>86.438000000000002</v>
      </c>
      <c r="Z4" s="4">
        <v>89.967789999999994</v>
      </c>
      <c r="AA4" s="4"/>
    </row>
    <row r="5" spans="1:28" s="3" customFormat="1" x14ac:dyDescent="0.15">
      <c r="A5" s="3" t="s">
        <v>3</v>
      </c>
      <c r="B5" s="3" t="s">
        <v>4</v>
      </c>
      <c r="C5" s="4">
        <v>602.54524000000004</v>
      </c>
      <c r="D5" s="4">
        <v>605.80738699999995</v>
      </c>
      <c r="E5" s="4">
        <v>636.16647599999999</v>
      </c>
      <c r="F5" s="4">
        <v>663.49083799999994</v>
      </c>
      <c r="G5" s="4">
        <v>688.98314000000005</v>
      </c>
      <c r="H5" s="4">
        <v>760.14408100000003</v>
      </c>
      <c r="I5" s="4">
        <v>783.41341799999998</v>
      </c>
      <c r="J5" s="4">
        <v>767.63006599999994</v>
      </c>
      <c r="K5" s="4">
        <v>757.71448299999997</v>
      </c>
      <c r="L5" s="4">
        <v>782.23061899999993</v>
      </c>
      <c r="M5" s="4">
        <v>815.27977699999997</v>
      </c>
      <c r="N5" s="4">
        <v>859.315472</v>
      </c>
      <c r="O5" s="4">
        <v>904.49922300000003</v>
      </c>
      <c r="P5" s="4">
        <v>923.39055299999995</v>
      </c>
      <c r="Q5" s="4">
        <v>798.59223699999995</v>
      </c>
      <c r="R5" s="4">
        <v>853.84677399999998</v>
      </c>
      <c r="S5" s="4">
        <v>912.85512199999994</v>
      </c>
      <c r="T5" s="4">
        <v>911.41841799999997</v>
      </c>
      <c r="U5" s="4">
        <v>898.2906999999999</v>
      </c>
      <c r="V5" s="4">
        <v>892.76619999999991</v>
      </c>
      <c r="W5" s="4">
        <v>888.23500000000001</v>
      </c>
      <c r="X5" s="4">
        <v>883.18799999999999</v>
      </c>
      <c r="Y5" s="4">
        <v>918.37099999999998</v>
      </c>
      <c r="Z5" s="4">
        <v>939.40231999999992</v>
      </c>
      <c r="AA5" s="4">
        <f t="shared" ref="AA5:AA24" si="1">Y5/H5</f>
        <v>1.2081538526115287</v>
      </c>
      <c r="AB5" s="3">
        <f>AA5/'Prod branche volume'!AA5</f>
        <v>1.185144053139298</v>
      </c>
    </row>
    <row r="6" spans="1:28" s="3" customFormat="1" x14ac:dyDescent="0.15">
      <c r="A6" s="3" t="s">
        <v>5</v>
      </c>
      <c r="B6" s="3" t="s">
        <v>6</v>
      </c>
      <c r="C6" s="4">
        <v>63.454425999999998</v>
      </c>
      <c r="D6" s="4">
        <v>65.780022000000002</v>
      </c>
      <c r="E6" s="4">
        <v>65.650751</v>
      </c>
      <c r="F6" s="4">
        <v>66.959147999999999</v>
      </c>
      <c r="G6" s="4">
        <v>68.36398299999999</v>
      </c>
      <c r="H6" s="4">
        <v>74.344542000000004</v>
      </c>
      <c r="I6" s="4">
        <v>79.580794999999995</v>
      </c>
      <c r="J6" s="4">
        <v>82.699722999999992</v>
      </c>
      <c r="K6" s="4">
        <v>86.870449999999991</v>
      </c>
      <c r="L6" s="4">
        <v>89.372516000000005</v>
      </c>
      <c r="M6" s="4">
        <v>101.730007</v>
      </c>
      <c r="N6" s="4">
        <v>112.842265</v>
      </c>
      <c r="O6" s="4">
        <v>130.456264</v>
      </c>
      <c r="P6" s="4">
        <v>135.71609700000002</v>
      </c>
      <c r="Q6" s="4">
        <v>133.44187400000001</v>
      </c>
      <c r="R6" s="4">
        <v>143.81221400000001</v>
      </c>
      <c r="S6" s="4">
        <v>147.040482</v>
      </c>
      <c r="T6" s="4">
        <v>153.135931</v>
      </c>
      <c r="U6" s="4">
        <v>152.988</v>
      </c>
      <c r="V6" s="4">
        <v>145.89099999999999</v>
      </c>
      <c r="W6" s="4">
        <v>145.29499999999999</v>
      </c>
      <c r="X6" s="4">
        <v>145.28200000000001</v>
      </c>
      <c r="Y6" s="4">
        <v>149.071</v>
      </c>
      <c r="Z6" s="4">
        <v>155.03886</v>
      </c>
      <c r="AA6" s="4">
        <f t="shared" si="1"/>
        <v>2.0051371087873537</v>
      </c>
      <c r="AB6" s="3">
        <f>AA6/'Prod branche volume'!AA6</f>
        <v>1.5281724275775768</v>
      </c>
    </row>
    <row r="7" spans="1:28" s="3" customFormat="1" x14ac:dyDescent="0.15">
      <c r="A7" s="3" t="s">
        <v>7</v>
      </c>
      <c r="B7" s="3" t="s">
        <v>8</v>
      </c>
      <c r="C7" s="4">
        <v>4.6245529999999997</v>
      </c>
      <c r="D7" s="4">
        <v>4.4369570000000005</v>
      </c>
      <c r="E7" s="4">
        <v>4.2818740000000002</v>
      </c>
      <c r="F7" s="4">
        <v>4.3284009999999995</v>
      </c>
      <c r="G7" s="4">
        <v>4.4520299999999997</v>
      </c>
      <c r="H7" s="4">
        <v>4.786562</v>
      </c>
      <c r="I7" s="4">
        <v>4.978631</v>
      </c>
      <c r="J7" s="4">
        <v>4.8837729999999997</v>
      </c>
      <c r="K7" s="4">
        <v>4.7099790000000006</v>
      </c>
      <c r="L7" s="4">
        <v>4.9647830000000006</v>
      </c>
      <c r="M7" s="4">
        <v>5.2617120000000002</v>
      </c>
      <c r="N7" s="4">
        <v>5.9575649999999998</v>
      </c>
      <c r="O7" s="4">
        <v>6.2278909999999996</v>
      </c>
      <c r="P7" s="4">
        <v>6.0237830000000008</v>
      </c>
      <c r="Q7" s="4">
        <v>5.3153600000000001</v>
      </c>
      <c r="R7" s="4">
        <v>5.3769999999999998</v>
      </c>
      <c r="S7" s="4">
        <v>5.7149999999999999</v>
      </c>
      <c r="T7" s="4">
        <v>5.633</v>
      </c>
      <c r="U7" s="4">
        <v>5.5940000000000003</v>
      </c>
      <c r="V7" s="4">
        <v>5.3209999999999997</v>
      </c>
      <c r="W7" s="4">
        <v>4.6180000000000003</v>
      </c>
      <c r="X7" s="4">
        <v>4.452</v>
      </c>
      <c r="Y7" s="4">
        <v>4.5540000000000003</v>
      </c>
      <c r="Z7" s="4">
        <v>4.7497700000000007</v>
      </c>
      <c r="AA7" s="4">
        <f t="shared" si="1"/>
        <v>0.95141356155002277</v>
      </c>
      <c r="AB7" s="3">
        <f>AA7/'Prod branche volume'!AA7</f>
        <v>1.5377528791195372</v>
      </c>
    </row>
    <row r="8" spans="1:28" s="3" customFormat="1" x14ac:dyDescent="0.15">
      <c r="A8" s="3" t="s">
        <v>9</v>
      </c>
      <c r="B8" s="3" t="s">
        <v>10</v>
      </c>
      <c r="C8" s="4">
        <v>42.261684000000002</v>
      </c>
      <c r="D8" s="4">
        <v>44.270357000000004</v>
      </c>
      <c r="E8" s="4">
        <v>44.06353</v>
      </c>
      <c r="F8" s="4">
        <v>44.709838000000005</v>
      </c>
      <c r="G8" s="4">
        <v>44.621558</v>
      </c>
      <c r="H8" s="4">
        <v>47.169575999999999</v>
      </c>
      <c r="I8" s="4">
        <v>51.683107000000007</v>
      </c>
      <c r="J8" s="4">
        <v>52.049535000000006</v>
      </c>
      <c r="K8" s="4">
        <v>55.276747</v>
      </c>
      <c r="L8" s="4">
        <v>56.949718000000004</v>
      </c>
      <c r="M8" s="4">
        <v>67.192138</v>
      </c>
      <c r="N8" s="4">
        <v>75.038852000000006</v>
      </c>
      <c r="O8" s="4">
        <v>90.102498000000011</v>
      </c>
      <c r="P8" s="4">
        <v>95.182081999999994</v>
      </c>
      <c r="Q8" s="4">
        <v>96.534335000000013</v>
      </c>
      <c r="R8" s="4">
        <v>102.197121</v>
      </c>
      <c r="S8" s="4">
        <v>103.86541899999999</v>
      </c>
      <c r="T8" s="4">
        <v>109.830856</v>
      </c>
      <c r="U8" s="4">
        <v>110.99</v>
      </c>
      <c r="V8" s="4">
        <v>104.46</v>
      </c>
      <c r="W8" s="4">
        <v>104.27200000000001</v>
      </c>
      <c r="X8" s="4">
        <v>105.13500000000001</v>
      </c>
      <c r="Y8" s="4">
        <v>107.14700000000001</v>
      </c>
      <c r="Z8" s="4">
        <v>111.88325</v>
      </c>
      <c r="AA8" s="4">
        <f t="shared" si="1"/>
        <v>2.2715277321975504</v>
      </c>
      <c r="AB8" s="3">
        <f>AA8/'Prod branche volume'!AA8</f>
        <v>1.5445227169956428</v>
      </c>
    </row>
    <row r="9" spans="1:28" s="3" customFormat="1" x14ac:dyDescent="0.15">
      <c r="A9" s="3" t="s">
        <v>11</v>
      </c>
      <c r="B9" s="3" t="s">
        <v>12</v>
      </c>
      <c r="C9" s="4">
        <v>16.568188999999997</v>
      </c>
      <c r="D9" s="4">
        <v>17.072707999999999</v>
      </c>
      <c r="E9" s="4">
        <v>17.305346</v>
      </c>
      <c r="F9" s="4">
        <v>17.920908999999998</v>
      </c>
      <c r="G9" s="4">
        <v>19.290393999999999</v>
      </c>
      <c r="H9" s="4">
        <v>22.388402999999997</v>
      </c>
      <c r="I9" s="4">
        <v>22.919057000000002</v>
      </c>
      <c r="J9" s="4">
        <v>25.766415000000002</v>
      </c>
      <c r="K9" s="4">
        <v>26.883723000000003</v>
      </c>
      <c r="L9" s="4">
        <v>27.458013999999999</v>
      </c>
      <c r="M9" s="4">
        <v>29.276156</v>
      </c>
      <c r="N9" s="4">
        <v>31.845847000000003</v>
      </c>
      <c r="O9" s="4">
        <v>34.125875999999998</v>
      </c>
      <c r="P9" s="4">
        <v>34.510230999999997</v>
      </c>
      <c r="Q9" s="4">
        <v>31.592179000000002</v>
      </c>
      <c r="R9" s="4">
        <v>36.238091999999995</v>
      </c>
      <c r="S9" s="4">
        <v>37.460063999999996</v>
      </c>
      <c r="T9" s="4">
        <v>37.672074000000002</v>
      </c>
      <c r="U9" s="4">
        <v>36.404000000000003</v>
      </c>
      <c r="V9" s="4">
        <v>36.11</v>
      </c>
      <c r="W9" s="4">
        <v>36.405000000000001</v>
      </c>
      <c r="X9" s="4">
        <v>35.695</v>
      </c>
      <c r="Y9" s="4">
        <v>37.369999999999997</v>
      </c>
      <c r="Z9" s="4">
        <v>38.405839999999998</v>
      </c>
      <c r="AA9" s="4">
        <f t="shared" si="1"/>
        <v>1.6691677383152341</v>
      </c>
      <c r="AB9" s="3">
        <f>AA9/'Prod branche volume'!AA9</f>
        <v>1.49462144805214</v>
      </c>
    </row>
    <row r="10" spans="1:28" s="3" customFormat="1" x14ac:dyDescent="0.15">
      <c r="A10" s="3" t="s">
        <v>13</v>
      </c>
      <c r="B10" s="3" t="s">
        <v>14</v>
      </c>
      <c r="C10" s="4">
        <v>114.16889999999999</v>
      </c>
      <c r="D10" s="4">
        <v>114.388974</v>
      </c>
      <c r="E10" s="4">
        <v>117.958108</v>
      </c>
      <c r="F10" s="4">
        <v>117.87658999999999</v>
      </c>
      <c r="G10" s="4">
        <v>118.41049700000001</v>
      </c>
      <c r="H10" s="4">
        <v>121.614648</v>
      </c>
      <c r="I10" s="4">
        <v>127.851421</v>
      </c>
      <c r="J10" s="4">
        <v>128.80422000000002</v>
      </c>
      <c r="K10" s="4">
        <v>129.015593</v>
      </c>
      <c r="L10" s="4">
        <v>131.15162000000001</v>
      </c>
      <c r="M10" s="4">
        <v>130.80203599999999</v>
      </c>
      <c r="N10" s="4">
        <v>134.47798900000001</v>
      </c>
      <c r="O10" s="4">
        <v>143.91688399999998</v>
      </c>
      <c r="P10" s="4">
        <v>151.42520400000001</v>
      </c>
      <c r="Q10" s="4">
        <v>141.659132</v>
      </c>
      <c r="R10" s="4">
        <v>141.232314</v>
      </c>
      <c r="S10" s="4">
        <v>153.32659700000002</v>
      </c>
      <c r="T10" s="4">
        <v>155.04718599999998</v>
      </c>
      <c r="U10" s="4">
        <v>158.1277</v>
      </c>
      <c r="V10" s="4">
        <v>160.99520000000001</v>
      </c>
      <c r="W10" s="4">
        <v>157.63800000000001</v>
      </c>
      <c r="X10" s="4">
        <v>155.22499999999999</v>
      </c>
      <c r="Y10" s="4">
        <v>157.57</v>
      </c>
      <c r="Z10" s="4">
        <v>155.56772000000001</v>
      </c>
      <c r="AA10" s="4">
        <f t="shared" si="1"/>
        <v>1.2956498463902144</v>
      </c>
      <c r="AB10" s="3">
        <f>AA10/'Prod branche volume'!AA10</f>
        <v>1.2397939443599404</v>
      </c>
    </row>
    <row r="11" spans="1:28" s="3" customFormat="1" x14ac:dyDescent="0.15">
      <c r="A11" s="3" t="s">
        <v>15</v>
      </c>
      <c r="B11" s="3" t="s">
        <v>16</v>
      </c>
      <c r="C11" s="4">
        <v>18.001781999999999</v>
      </c>
      <c r="D11" s="4">
        <v>21.692315999999998</v>
      </c>
      <c r="E11" s="4">
        <v>23.420221000000002</v>
      </c>
      <c r="F11" s="4">
        <v>19.283411000000001</v>
      </c>
      <c r="G11" s="4">
        <v>22.017703000000001</v>
      </c>
      <c r="H11" s="4">
        <v>36.019910000000003</v>
      </c>
      <c r="I11" s="4">
        <v>32.884436000000001</v>
      </c>
      <c r="J11" s="4">
        <v>29.135294999999999</v>
      </c>
      <c r="K11" s="4">
        <v>29.878862000000002</v>
      </c>
      <c r="L11" s="4">
        <v>34.952399</v>
      </c>
      <c r="M11" s="4">
        <v>43.536360999999999</v>
      </c>
      <c r="N11" s="4">
        <v>48.980383000000003</v>
      </c>
      <c r="O11" s="4">
        <v>49.051317000000004</v>
      </c>
      <c r="P11" s="4">
        <v>58.696052000000002</v>
      </c>
      <c r="Q11" s="4">
        <v>37.464332999999996</v>
      </c>
      <c r="R11" s="4">
        <v>46.721238</v>
      </c>
      <c r="S11" s="4">
        <v>59.710548000000003</v>
      </c>
      <c r="T11" s="4">
        <v>60.698312000000001</v>
      </c>
      <c r="U11" s="4">
        <v>54.225999999999999</v>
      </c>
      <c r="V11" s="4">
        <v>49.158000000000001</v>
      </c>
      <c r="W11" s="4">
        <v>35.43</v>
      </c>
      <c r="X11" s="4">
        <v>29.565999999999999</v>
      </c>
      <c r="Y11" s="4">
        <v>34.978999999999999</v>
      </c>
      <c r="Z11" s="4">
        <v>39.180010000000003</v>
      </c>
      <c r="AA11" s="4">
        <f t="shared" si="1"/>
        <v>0.97110181563474196</v>
      </c>
      <c r="AB11" s="3">
        <f>AA11/'Prod branche volume'!AA11</f>
        <v>1.5615499260592571</v>
      </c>
    </row>
    <row r="12" spans="1:28" s="3" customFormat="1" x14ac:dyDescent="0.15">
      <c r="A12" s="3" t="s">
        <v>17</v>
      </c>
      <c r="B12" s="3" t="s">
        <v>18</v>
      </c>
      <c r="C12" s="4">
        <v>77.340172999999993</v>
      </c>
      <c r="D12" s="4">
        <v>78.068657999999999</v>
      </c>
      <c r="E12" s="4">
        <v>82.198005999999992</v>
      </c>
      <c r="F12" s="4">
        <v>88.393056999999999</v>
      </c>
      <c r="G12" s="4">
        <v>92.564358999999996</v>
      </c>
      <c r="H12" s="4">
        <v>104.881868</v>
      </c>
      <c r="I12" s="4">
        <v>103.13602800000001</v>
      </c>
      <c r="J12" s="4">
        <v>94.931898000000004</v>
      </c>
      <c r="K12" s="4">
        <v>89.887462999999997</v>
      </c>
      <c r="L12" s="4">
        <v>90.663621000000006</v>
      </c>
      <c r="M12" s="4">
        <v>89.767471</v>
      </c>
      <c r="N12" s="4">
        <v>93.420271</v>
      </c>
      <c r="O12" s="4">
        <v>95.978178</v>
      </c>
      <c r="P12" s="4">
        <v>95.053278000000006</v>
      </c>
      <c r="Q12" s="4">
        <v>76.703032000000007</v>
      </c>
      <c r="R12" s="4">
        <v>80.596772999999999</v>
      </c>
      <c r="S12" s="4">
        <v>84.708298999999997</v>
      </c>
      <c r="T12" s="4">
        <v>82.838186000000007</v>
      </c>
      <c r="U12" s="4">
        <v>80.67</v>
      </c>
      <c r="V12" s="4">
        <v>80.231999999999999</v>
      </c>
      <c r="W12" s="4">
        <v>81.064999999999998</v>
      </c>
      <c r="X12" s="4">
        <v>82.274000000000001</v>
      </c>
      <c r="Y12" s="4">
        <v>84.566000000000003</v>
      </c>
      <c r="Z12" s="4">
        <v>86.182749999999999</v>
      </c>
      <c r="AA12" s="4">
        <f t="shared" si="1"/>
        <v>0.80629761476025585</v>
      </c>
      <c r="AB12" s="3">
        <f>AA12/'Prod branche volume'!AA12</f>
        <v>0.85424304467425261</v>
      </c>
    </row>
    <row r="13" spans="1:28" s="3" customFormat="1" x14ac:dyDescent="0.15">
      <c r="A13" s="3" t="s">
        <v>19</v>
      </c>
      <c r="B13" s="3" t="s">
        <v>20</v>
      </c>
      <c r="C13" s="4">
        <v>30.243093999999999</v>
      </c>
      <c r="D13" s="4">
        <v>30.502279999999999</v>
      </c>
      <c r="E13" s="4">
        <v>32.696379999999998</v>
      </c>
      <c r="F13" s="4">
        <v>35.496327000000001</v>
      </c>
      <c r="G13" s="4">
        <v>37.338949</v>
      </c>
      <c r="H13" s="4">
        <v>45.952227000000001</v>
      </c>
      <c r="I13" s="4">
        <v>42.612929999999999</v>
      </c>
      <c r="J13" s="4">
        <v>38.564677000000003</v>
      </c>
      <c r="K13" s="4">
        <v>34.729869000000001</v>
      </c>
      <c r="L13" s="4">
        <v>32.788279000000003</v>
      </c>
      <c r="M13" s="4">
        <v>29.980863000000003</v>
      </c>
      <c r="N13" s="4">
        <v>30.119255000000003</v>
      </c>
      <c r="O13" s="4">
        <v>29.279007</v>
      </c>
      <c r="P13" s="4">
        <v>27.756996000000001</v>
      </c>
      <c r="Q13" s="4">
        <v>22.732544999999998</v>
      </c>
      <c r="R13" s="4">
        <v>25.817381000000001</v>
      </c>
      <c r="S13" s="4">
        <v>24.587693999999999</v>
      </c>
      <c r="T13" s="4">
        <v>23.416421999999997</v>
      </c>
      <c r="U13" s="4">
        <v>23.004999999999999</v>
      </c>
      <c r="V13" s="4">
        <v>23.164999999999999</v>
      </c>
      <c r="W13" s="4">
        <v>24.431000000000001</v>
      </c>
      <c r="X13" s="4">
        <v>25.481000000000002</v>
      </c>
      <c r="Y13" s="4">
        <v>27.06</v>
      </c>
      <c r="Z13" s="4">
        <v>27.403130000000001</v>
      </c>
      <c r="AA13" s="4">
        <f t="shared" si="1"/>
        <v>0.58887243919647247</v>
      </c>
      <c r="AB13" s="3">
        <f>AA13/'Prod branche volume'!AA13</f>
        <v>0.55085940166120206</v>
      </c>
    </row>
    <row r="14" spans="1:28" s="3" customFormat="1" x14ac:dyDescent="0.15">
      <c r="A14" s="3" t="s">
        <v>21</v>
      </c>
      <c r="B14" s="3" t="s">
        <v>22</v>
      </c>
      <c r="C14" s="4">
        <v>17.248955000000002</v>
      </c>
      <c r="D14" s="4">
        <v>17.450063999999998</v>
      </c>
      <c r="E14" s="4">
        <v>18.471955000000001</v>
      </c>
      <c r="F14" s="4">
        <v>19.485015999999998</v>
      </c>
      <c r="G14" s="4">
        <v>20.668684000000002</v>
      </c>
      <c r="H14" s="4">
        <v>22.665076000000003</v>
      </c>
      <c r="I14" s="4">
        <v>22.452856000000001</v>
      </c>
      <c r="J14" s="4">
        <v>20.151333999999999</v>
      </c>
      <c r="K14" s="4">
        <v>18.879633000000002</v>
      </c>
      <c r="L14" s="4">
        <v>20.115205000000003</v>
      </c>
      <c r="M14" s="4">
        <v>20.955497000000001</v>
      </c>
      <c r="N14" s="4">
        <v>21.720008</v>
      </c>
      <c r="O14" s="4">
        <v>23.617789999999999</v>
      </c>
      <c r="P14" s="4">
        <v>23.536982999999999</v>
      </c>
      <c r="Q14" s="4">
        <v>19.928447999999999</v>
      </c>
      <c r="R14" s="4">
        <v>21.282468000000001</v>
      </c>
      <c r="S14" s="4">
        <v>22.553485999999999</v>
      </c>
      <c r="T14" s="4">
        <v>21.487475999999997</v>
      </c>
      <c r="U14" s="4">
        <v>20.905999999999999</v>
      </c>
      <c r="V14" s="4">
        <v>20.396999999999998</v>
      </c>
      <c r="W14" s="4">
        <v>19.920000000000002</v>
      </c>
      <c r="X14" s="4">
        <v>20.2</v>
      </c>
      <c r="Y14" s="4">
        <v>20.486000000000001</v>
      </c>
      <c r="Z14" s="4">
        <v>20.522959999999998</v>
      </c>
      <c r="AA14" s="4">
        <f t="shared" si="1"/>
        <v>0.9038575471796344</v>
      </c>
      <c r="AB14" s="3">
        <f>AA14/'Prod branche volume'!AA14</f>
        <v>1.1222103323945365</v>
      </c>
    </row>
    <row r="15" spans="1:28" s="3" customFormat="1" x14ac:dyDescent="0.15">
      <c r="A15" s="3" t="s">
        <v>23</v>
      </c>
      <c r="B15" s="3" t="s">
        <v>24</v>
      </c>
      <c r="C15" s="4">
        <v>29.848123999999999</v>
      </c>
      <c r="D15" s="4">
        <v>30.116313999999999</v>
      </c>
      <c r="E15" s="4">
        <v>31.029670999999997</v>
      </c>
      <c r="F15" s="4">
        <v>33.411714000000003</v>
      </c>
      <c r="G15" s="4">
        <v>34.556727000000002</v>
      </c>
      <c r="H15" s="4">
        <v>36.264564</v>
      </c>
      <c r="I15" s="4">
        <v>38.070242</v>
      </c>
      <c r="J15" s="4">
        <v>36.215888</v>
      </c>
      <c r="K15" s="4">
        <v>36.277961000000005</v>
      </c>
      <c r="L15" s="4">
        <v>37.760137</v>
      </c>
      <c r="M15" s="4">
        <v>38.831111</v>
      </c>
      <c r="N15" s="4">
        <v>41.581008000000004</v>
      </c>
      <c r="O15" s="4">
        <v>43.081381999999998</v>
      </c>
      <c r="P15" s="4">
        <v>43.759298999999999</v>
      </c>
      <c r="Q15" s="4">
        <v>34.042038999999995</v>
      </c>
      <c r="R15" s="4">
        <v>33.496924</v>
      </c>
      <c r="S15" s="4">
        <v>37.567118999999998</v>
      </c>
      <c r="T15" s="4">
        <v>37.934289</v>
      </c>
      <c r="U15" s="4">
        <v>36.759</v>
      </c>
      <c r="V15" s="4">
        <v>36.67</v>
      </c>
      <c r="W15" s="4">
        <v>36.713999999999999</v>
      </c>
      <c r="X15" s="4">
        <v>36.593000000000004</v>
      </c>
      <c r="Y15" s="4">
        <v>37.020000000000003</v>
      </c>
      <c r="Z15" s="4">
        <v>38.256660000000004</v>
      </c>
      <c r="AA15" s="4">
        <f t="shared" si="1"/>
        <v>1.0208312445173753</v>
      </c>
      <c r="AB15" s="3">
        <f>AA15/'Prod branche volume'!AA15</f>
        <v>1.0408498816585861</v>
      </c>
    </row>
    <row r="16" spans="1:28" s="3" customFormat="1" x14ac:dyDescent="0.15">
      <c r="A16" s="3" t="s">
        <v>25</v>
      </c>
      <c r="B16" s="3" t="s">
        <v>26</v>
      </c>
      <c r="C16" s="4">
        <v>61.218392999999999</v>
      </c>
      <c r="D16" s="4">
        <v>62.950489999999995</v>
      </c>
      <c r="E16" s="4">
        <v>69.988900000000001</v>
      </c>
      <c r="F16" s="4">
        <v>80.776852000000005</v>
      </c>
      <c r="G16" s="4">
        <v>91.748408999999995</v>
      </c>
      <c r="H16" s="4">
        <v>100.25786100000001</v>
      </c>
      <c r="I16" s="4">
        <v>109.81444400000001</v>
      </c>
      <c r="J16" s="4">
        <v>108.647598</v>
      </c>
      <c r="K16" s="4">
        <v>103.59224400000001</v>
      </c>
      <c r="L16" s="4">
        <v>107.81513000000001</v>
      </c>
      <c r="M16" s="4">
        <v>111.48021899999999</v>
      </c>
      <c r="N16" s="4">
        <v>115.18567400000001</v>
      </c>
      <c r="O16" s="4">
        <v>114.35842</v>
      </c>
      <c r="P16" s="4">
        <v>110.72925599999999</v>
      </c>
      <c r="Q16" s="4">
        <v>91.151741000000001</v>
      </c>
      <c r="R16" s="4">
        <v>103.106697</v>
      </c>
      <c r="S16" s="4">
        <v>106.845973</v>
      </c>
      <c r="T16" s="4">
        <v>108.138683</v>
      </c>
      <c r="U16" s="4">
        <v>108.53700000000001</v>
      </c>
      <c r="V16" s="4">
        <v>114.014</v>
      </c>
      <c r="W16" s="4">
        <v>125.598</v>
      </c>
      <c r="X16" s="4">
        <v>131.22200000000001</v>
      </c>
      <c r="Y16" s="4">
        <v>138.86699999999999</v>
      </c>
      <c r="Z16" s="4">
        <v>143.10529</v>
      </c>
      <c r="AA16" s="4">
        <f t="shared" si="1"/>
        <v>1.3850983714882963</v>
      </c>
      <c r="AB16" s="3">
        <f>AA16/'Prod branche volume'!AA16</f>
        <v>1.1961463791818219</v>
      </c>
    </row>
    <row r="17" spans="1:28" s="3" customFormat="1" x14ac:dyDescent="0.15">
      <c r="A17" s="3" t="s">
        <v>27</v>
      </c>
      <c r="B17" s="3" t="s">
        <v>28</v>
      </c>
      <c r="C17" s="4">
        <v>268.36156599999998</v>
      </c>
      <c r="D17" s="4">
        <v>262.92692800000003</v>
      </c>
      <c r="E17" s="4">
        <v>276.95049</v>
      </c>
      <c r="F17" s="4">
        <v>290.20178000000004</v>
      </c>
      <c r="G17" s="4">
        <v>295.87818800000002</v>
      </c>
      <c r="H17" s="4">
        <v>323.02525199999997</v>
      </c>
      <c r="I17" s="4">
        <v>330.14629300000001</v>
      </c>
      <c r="J17" s="4">
        <v>323.41133299999996</v>
      </c>
      <c r="K17" s="4">
        <v>318.46987100000001</v>
      </c>
      <c r="L17" s="4">
        <v>328.27533399999999</v>
      </c>
      <c r="M17" s="4">
        <v>337.963684</v>
      </c>
      <c r="N17" s="4">
        <v>354.40889000000004</v>
      </c>
      <c r="O17" s="4">
        <v>370.738158</v>
      </c>
      <c r="P17" s="4">
        <v>371.77066600000001</v>
      </c>
      <c r="Q17" s="4">
        <v>318.17212599999999</v>
      </c>
      <c r="R17" s="4">
        <v>338.37753800000002</v>
      </c>
      <c r="S17" s="4">
        <v>361.22322399999996</v>
      </c>
      <c r="T17" s="4">
        <v>351.56011899999999</v>
      </c>
      <c r="U17" s="4">
        <v>343.74200000000002</v>
      </c>
      <c r="V17" s="4">
        <v>342.476</v>
      </c>
      <c r="W17" s="4">
        <v>343.209</v>
      </c>
      <c r="X17" s="4">
        <v>339.61900000000003</v>
      </c>
      <c r="Y17" s="4">
        <v>353.31799999999998</v>
      </c>
      <c r="Z17" s="4">
        <v>360.32769000000002</v>
      </c>
      <c r="AA17" s="4">
        <f t="shared" si="1"/>
        <v>1.0937782659790325</v>
      </c>
      <c r="AB17" s="3">
        <f>AA17/'Prod branche volume'!AA17</f>
        <v>1.1217429160419632</v>
      </c>
    </row>
    <row r="18" spans="1:28" s="3" customFormat="1" x14ac:dyDescent="0.15">
      <c r="A18" s="3" t="s">
        <v>29</v>
      </c>
      <c r="B18" s="3" t="s">
        <v>30</v>
      </c>
      <c r="C18" s="4">
        <v>30.290813999999997</v>
      </c>
      <c r="D18" s="4">
        <v>28.500297</v>
      </c>
      <c r="E18" s="4">
        <v>28.527210999999998</v>
      </c>
      <c r="F18" s="4">
        <v>29.338788000000001</v>
      </c>
      <c r="G18" s="4">
        <v>28.622267000000001</v>
      </c>
      <c r="H18" s="4">
        <v>28.374537</v>
      </c>
      <c r="I18" s="4">
        <v>28.755050000000001</v>
      </c>
      <c r="J18" s="4">
        <v>27.93666</v>
      </c>
      <c r="K18" s="4">
        <v>25.889457</v>
      </c>
      <c r="L18" s="4">
        <v>24.209241000000002</v>
      </c>
      <c r="M18" s="4">
        <v>22.874842000000001</v>
      </c>
      <c r="N18" s="4">
        <v>21.628342</v>
      </c>
      <c r="O18" s="4">
        <v>21.377869</v>
      </c>
      <c r="P18" s="4">
        <v>20.030005000000003</v>
      </c>
      <c r="Q18" s="4">
        <v>15.029708000000001</v>
      </c>
      <c r="R18" s="4">
        <v>15.839338</v>
      </c>
      <c r="S18" s="4">
        <v>16.528666000000001</v>
      </c>
      <c r="T18" s="4">
        <v>16.374378</v>
      </c>
      <c r="U18" s="4">
        <v>15.896000000000001</v>
      </c>
      <c r="V18" s="4">
        <v>15.884</v>
      </c>
      <c r="W18" s="4">
        <v>16.318000000000001</v>
      </c>
      <c r="X18" s="4">
        <v>16.120999999999999</v>
      </c>
      <c r="Y18" s="4">
        <v>15.935</v>
      </c>
      <c r="Z18" s="4">
        <v>15.856719999999999</v>
      </c>
      <c r="AA18" s="4">
        <f t="shared" si="1"/>
        <v>0.56159506673183779</v>
      </c>
      <c r="AB18" s="3">
        <f>AA18/'Prod branche volume'!AA18</f>
        <v>1.1244198016916438</v>
      </c>
    </row>
    <row r="19" spans="1:28" s="3" customFormat="1" x14ac:dyDescent="0.15">
      <c r="A19" s="3" t="s">
        <v>31</v>
      </c>
      <c r="B19" s="3" t="s">
        <v>32</v>
      </c>
      <c r="C19" s="4">
        <v>37.535314</v>
      </c>
      <c r="D19" s="4">
        <v>35.397807</v>
      </c>
      <c r="E19" s="4">
        <v>36.640603999999996</v>
      </c>
      <c r="F19" s="4">
        <v>37.655877999999994</v>
      </c>
      <c r="G19" s="4">
        <v>38.505808999999999</v>
      </c>
      <c r="H19" s="4">
        <v>42.002889000000003</v>
      </c>
      <c r="I19" s="4">
        <v>42.028821999999998</v>
      </c>
      <c r="J19" s="4">
        <v>41.847178999999997</v>
      </c>
      <c r="K19" s="4">
        <v>40.700468999999998</v>
      </c>
      <c r="L19" s="4">
        <v>41.433341999999996</v>
      </c>
      <c r="M19" s="4">
        <v>41.220165999999999</v>
      </c>
      <c r="N19" s="4">
        <v>42.100553999999995</v>
      </c>
      <c r="O19" s="4">
        <v>43.281506999999998</v>
      </c>
      <c r="P19" s="4">
        <v>42.464701999999996</v>
      </c>
      <c r="Q19" s="4">
        <v>36.240780000000001</v>
      </c>
      <c r="R19" s="4">
        <v>37.649474000000005</v>
      </c>
      <c r="S19" s="4">
        <v>38.891019999999997</v>
      </c>
      <c r="T19" s="4">
        <v>36.740437</v>
      </c>
      <c r="U19" s="4">
        <v>35.817</v>
      </c>
      <c r="V19" s="4">
        <v>35.741</v>
      </c>
      <c r="W19" s="4">
        <v>35.228000000000002</v>
      </c>
      <c r="X19" s="4">
        <v>35.337000000000003</v>
      </c>
      <c r="Y19" s="4">
        <v>36.228000000000002</v>
      </c>
      <c r="Z19" s="4">
        <v>37.346769999999999</v>
      </c>
      <c r="AA19" s="4">
        <f t="shared" si="1"/>
        <v>0.86251210006054579</v>
      </c>
      <c r="AB19" s="3">
        <f>AA19/'Prod branche volume'!AA19</f>
        <v>1.0100117976134286</v>
      </c>
    </row>
    <row r="20" spans="1:28" s="3" customFormat="1" x14ac:dyDescent="0.15">
      <c r="A20" s="3" t="s">
        <v>33</v>
      </c>
      <c r="B20" s="3" t="s">
        <v>34</v>
      </c>
      <c r="C20" s="4">
        <v>41.641338000000005</v>
      </c>
      <c r="D20" s="4">
        <v>41.916146999999995</v>
      </c>
      <c r="E20" s="4">
        <v>45.072088999999998</v>
      </c>
      <c r="F20" s="4">
        <v>46.695122000000005</v>
      </c>
      <c r="G20" s="4">
        <v>48.746572</v>
      </c>
      <c r="H20" s="4">
        <v>54.935824999999994</v>
      </c>
      <c r="I20" s="4">
        <v>54.636593999999995</v>
      </c>
      <c r="J20" s="4">
        <v>51.277654000000005</v>
      </c>
      <c r="K20" s="4">
        <v>51.159976</v>
      </c>
      <c r="L20" s="4">
        <v>52.278322999999993</v>
      </c>
      <c r="M20" s="4">
        <v>55.245542999999998</v>
      </c>
      <c r="N20" s="4">
        <v>58.656796999999997</v>
      </c>
      <c r="O20" s="4">
        <v>61.490625999999999</v>
      </c>
      <c r="P20" s="4">
        <v>65.406041000000002</v>
      </c>
      <c r="Q20" s="4">
        <v>53.292472000000004</v>
      </c>
      <c r="R20" s="4">
        <v>60.660426000000001</v>
      </c>
      <c r="S20" s="4">
        <v>68.452590999999998</v>
      </c>
      <c r="T20" s="4">
        <v>67.725393999999994</v>
      </c>
      <c r="U20" s="4">
        <v>66.066000000000003</v>
      </c>
      <c r="V20" s="4">
        <v>65.86</v>
      </c>
      <c r="W20" s="4">
        <v>64.869</v>
      </c>
      <c r="X20" s="4">
        <v>62.365000000000002</v>
      </c>
      <c r="Y20" s="4">
        <v>66.995999999999995</v>
      </c>
      <c r="Z20" s="4">
        <v>67.559740000000005</v>
      </c>
      <c r="AA20" s="4">
        <f t="shared" si="1"/>
        <v>1.2195320630936188</v>
      </c>
      <c r="AB20" s="3">
        <f>AA20/'Prod branche volume'!AA20</f>
        <v>1.2102286860627134</v>
      </c>
    </row>
    <row r="21" spans="1:28" s="3" customFormat="1" x14ac:dyDescent="0.15">
      <c r="A21" s="3" t="s">
        <v>35</v>
      </c>
      <c r="B21" s="3" t="s">
        <v>36</v>
      </c>
      <c r="C21" s="4">
        <v>14.506404</v>
      </c>
      <c r="D21" s="4">
        <v>14.814603999999999</v>
      </c>
      <c r="E21" s="4">
        <v>15.512983</v>
      </c>
      <c r="F21" s="4">
        <v>15.935065</v>
      </c>
      <c r="G21" s="4">
        <v>17.025943999999999</v>
      </c>
      <c r="H21" s="4">
        <v>19.310298</v>
      </c>
      <c r="I21" s="4">
        <v>21.923112</v>
      </c>
      <c r="J21" s="4">
        <v>22.437066999999999</v>
      </c>
      <c r="K21" s="4">
        <v>23.737701000000001</v>
      </c>
      <c r="L21" s="4">
        <v>24.013287000000002</v>
      </c>
      <c r="M21" s="4">
        <v>24.216518000000001</v>
      </c>
      <c r="N21" s="4">
        <v>25.434401000000001</v>
      </c>
      <c r="O21" s="4">
        <v>24.924238000000003</v>
      </c>
      <c r="P21" s="4">
        <v>25.384396000000002</v>
      </c>
      <c r="Q21" s="4">
        <v>25.359861000000002</v>
      </c>
      <c r="R21" s="4">
        <v>25.650321999999999</v>
      </c>
      <c r="S21" s="4">
        <v>24.597969000000003</v>
      </c>
      <c r="T21" s="4">
        <v>24.667586</v>
      </c>
      <c r="U21" s="4">
        <v>25.582000000000001</v>
      </c>
      <c r="V21" s="4">
        <v>25.228999999999999</v>
      </c>
      <c r="W21" s="4">
        <v>26.029</v>
      </c>
      <c r="X21" s="4">
        <v>25.943999999999999</v>
      </c>
      <c r="Y21" s="4">
        <v>26.933</v>
      </c>
      <c r="Z21" s="4">
        <v>27.201689999999999</v>
      </c>
      <c r="AA21" s="4">
        <f t="shared" si="1"/>
        <v>1.3947480251211037</v>
      </c>
      <c r="AB21" s="3">
        <f>AA21/'Prod branche volume'!AA21</f>
        <v>0.75663396021492801</v>
      </c>
    </row>
    <row r="22" spans="1:28" s="3" customFormat="1" x14ac:dyDescent="0.15">
      <c r="A22" s="3" t="s">
        <v>37</v>
      </c>
      <c r="B22" s="3" t="s">
        <v>38</v>
      </c>
      <c r="C22" s="4">
        <v>41.840035999999998</v>
      </c>
      <c r="D22" s="4">
        <v>40.825865</v>
      </c>
      <c r="E22" s="4">
        <v>43.072949000000001</v>
      </c>
      <c r="F22" s="4">
        <v>44.893152000000001</v>
      </c>
      <c r="G22" s="4">
        <v>46.157802000000004</v>
      </c>
      <c r="H22" s="4">
        <v>49.583736999999999</v>
      </c>
      <c r="I22" s="4">
        <v>52.348086000000002</v>
      </c>
      <c r="J22" s="4">
        <v>52.197305999999998</v>
      </c>
      <c r="K22" s="4">
        <v>52.686771</v>
      </c>
      <c r="L22" s="4">
        <v>55.562406000000003</v>
      </c>
      <c r="M22" s="4">
        <v>57.338360999999999</v>
      </c>
      <c r="N22" s="4">
        <v>59.428392000000002</v>
      </c>
      <c r="O22" s="4">
        <v>61.763184000000003</v>
      </c>
      <c r="P22" s="4">
        <v>60.342179999999999</v>
      </c>
      <c r="Q22" s="4">
        <v>49.753003</v>
      </c>
      <c r="R22" s="4">
        <v>51.726675999999998</v>
      </c>
      <c r="S22" s="4">
        <v>56.907423999999999</v>
      </c>
      <c r="T22" s="4">
        <v>54.646799000000001</v>
      </c>
      <c r="U22" s="4">
        <v>52.241</v>
      </c>
      <c r="V22" s="4">
        <v>51.191000000000003</v>
      </c>
      <c r="W22" s="4">
        <v>51.176000000000002</v>
      </c>
      <c r="X22" s="4">
        <v>51.412999999999997</v>
      </c>
      <c r="Y22" s="4">
        <v>53.935000000000002</v>
      </c>
      <c r="Z22" s="4">
        <v>54.58596</v>
      </c>
      <c r="AA22" s="4">
        <f t="shared" si="1"/>
        <v>1.0877558502700191</v>
      </c>
      <c r="AB22" s="3">
        <f>AA22/'Prod branche volume'!AA22</f>
        <v>1.0857455587569917</v>
      </c>
    </row>
    <row r="23" spans="1:28" s="3" customFormat="1" x14ac:dyDescent="0.15">
      <c r="A23" s="3" t="s">
        <v>39</v>
      </c>
      <c r="B23" s="3" t="s">
        <v>40</v>
      </c>
      <c r="C23" s="4">
        <v>58.803805999999994</v>
      </c>
      <c r="D23" s="4">
        <v>57.547004999999999</v>
      </c>
      <c r="E23" s="4">
        <v>61.972476</v>
      </c>
      <c r="F23" s="4">
        <v>65.481279000000001</v>
      </c>
      <c r="G23" s="4">
        <v>64.582614000000007</v>
      </c>
      <c r="H23" s="4">
        <v>72.299762000000001</v>
      </c>
      <c r="I23" s="4">
        <v>72.963448999999997</v>
      </c>
      <c r="J23" s="4">
        <v>71.329454999999996</v>
      </c>
      <c r="K23" s="4">
        <v>70.377748999999994</v>
      </c>
      <c r="L23" s="4">
        <v>75.924248000000006</v>
      </c>
      <c r="M23" s="4">
        <v>79.946695000000005</v>
      </c>
      <c r="N23" s="4">
        <v>87.793335999999996</v>
      </c>
      <c r="O23" s="4">
        <v>94.288826</v>
      </c>
      <c r="P23" s="4">
        <v>93.309753999999998</v>
      </c>
      <c r="Q23" s="4">
        <v>74.895505999999997</v>
      </c>
      <c r="R23" s="4">
        <v>83.739357999999996</v>
      </c>
      <c r="S23" s="4">
        <v>89.518562000000003</v>
      </c>
      <c r="T23" s="4">
        <v>84.707403999999997</v>
      </c>
      <c r="U23" s="4">
        <v>81.936000000000007</v>
      </c>
      <c r="V23" s="4">
        <v>80.760999999999996</v>
      </c>
      <c r="W23" s="4">
        <v>80.224000000000004</v>
      </c>
      <c r="X23" s="4">
        <v>78.22</v>
      </c>
      <c r="Y23" s="4">
        <v>83.748000000000005</v>
      </c>
      <c r="Z23" s="4">
        <v>86.694879999999998</v>
      </c>
      <c r="AA23" s="4">
        <f t="shared" si="1"/>
        <v>1.1583440620454601</v>
      </c>
      <c r="AB23" s="3">
        <f>AA23/'Prod branche volume'!AA23</f>
        <v>1.2522133377651123</v>
      </c>
    </row>
    <row r="24" spans="1:28" s="3" customFormat="1" x14ac:dyDescent="0.15">
      <c r="A24" s="3" t="s">
        <v>41</v>
      </c>
      <c r="B24" s="3" t="s">
        <v>42</v>
      </c>
      <c r="C24" s="4">
        <v>43.743853999999999</v>
      </c>
      <c r="D24" s="4">
        <v>43.925203000000003</v>
      </c>
      <c r="E24" s="4">
        <v>46.152177999999999</v>
      </c>
      <c r="F24" s="4">
        <v>50.202495000000006</v>
      </c>
      <c r="G24" s="4">
        <v>52.237182000000004</v>
      </c>
      <c r="H24" s="4">
        <v>56.518205000000002</v>
      </c>
      <c r="I24" s="4">
        <v>57.491178999999995</v>
      </c>
      <c r="J24" s="4">
        <v>56.386012000000001</v>
      </c>
      <c r="K24" s="4">
        <v>53.917748000000003</v>
      </c>
      <c r="L24" s="4">
        <v>54.854486999999999</v>
      </c>
      <c r="M24" s="4">
        <v>57.121558999999998</v>
      </c>
      <c r="N24" s="4">
        <v>59.367069000000001</v>
      </c>
      <c r="O24" s="4">
        <v>63.611908</v>
      </c>
      <c r="P24" s="4">
        <v>64.833586999999994</v>
      </c>
      <c r="Q24" s="4">
        <v>63.600794999999998</v>
      </c>
      <c r="R24" s="4">
        <v>63.111944000000001</v>
      </c>
      <c r="S24" s="4">
        <v>66.326992000000004</v>
      </c>
      <c r="T24" s="4">
        <v>66.698119999999989</v>
      </c>
      <c r="U24" s="4">
        <v>66.203999999999994</v>
      </c>
      <c r="V24" s="4">
        <v>67.81</v>
      </c>
      <c r="W24" s="4">
        <v>69.364999999999995</v>
      </c>
      <c r="X24" s="4">
        <v>70.218999999999994</v>
      </c>
      <c r="Y24" s="4">
        <v>69.543000000000006</v>
      </c>
      <c r="Z24" s="4">
        <v>71.081810000000004</v>
      </c>
      <c r="AA24" s="4">
        <f t="shared" si="1"/>
        <v>1.2304530902918804</v>
      </c>
      <c r="AB24" s="3">
        <f>AA24/'Prod branche volume'!AA24</f>
        <v>1.1597135601784971</v>
      </c>
    </row>
    <row r="25" spans="1:28" s="3" customFormat="1" x14ac:dyDescent="0.15">
      <c r="A25" s="3" t="s">
        <v>43</v>
      </c>
      <c r="B25" s="3" t="s">
        <v>44</v>
      </c>
      <c r="C25" s="4">
        <v>141.149879</v>
      </c>
      <c r="D25" s="4">
        <v>137.63973000000001</v>
      </c>
      <c r="E25" s="4">
        <v>138.052134</v>
      </c>
      <c r="F25" s="4">
        <v>142.86452400000002</v>
      </c>
      <c r="G25" s="4">
        <v>152.97039699999999</v>
      </c>
      <c r="H25" s="4">
        <v>171.17271199999999</v>
      </c>
      <c r="I25" s="4">
        <v>179.34616200000002</v>
      </c>
      <c r="J25" s="4">
        <v>185.01089400000001</v>
      </c>
      <c r="K25" s="4">
        <v>193.47116399999999</v>
      </c>
      <c r="L25" s="4">
        <v>208.062263</v>
      </c>
      <c r="M25" s="4">
        <v>224.44389699999999</v>
      </c>
      <c r="N25" s="4">
        <v>247.40283300000002</v>
      </c>
      <c r="O25" s="4">
        <v>270.08576199999999</v>
      </c>
      <c r="P25" s="4">
        <v>283.72717899999998</v>
      </c>
      <c r="Q25" s="4">
        <v>264.32618300000001</v>
      </c>
      <c r="R25" s="4">
        <v>264.95175900000004</v>
      </c>
      <c r="S25" s="4">
        <v>279.23193900000001</v>
      </c>
      <c r="T25" s="4">
        <v>279.20407900000004</v>
      </c>
      <c r="U25" s="4">
        <v>282.404</v>
      </c>
      <c r="V25" s="4">
        <v>277.387</v>
      </c>
      <c r="W25" s="4">
        <v>271.06900000000002</v>
      </c>
      <c r="X25" s="4">
        <v>272.63799999999998</v>
      </c>
      <c r="Y25" s="4">
        <v>291.68799999999999</v>
      </c>
      <c r="Z25" s="4">
        <v>303.74387000000002</v>
      </c>
      <c r="AA25" s="4"/>
    </row>
    <row r="26" spans="1:28" s="3" customFormat="1" x14ac:dyDescent="0.15">
      <c r="A26" s="3" t="s">
        <v>45</v>
      </c>
      <c r="B26" s="3" t="s">
        <v>46</v>
      </c>
      <c r="C26" s="4">
        <v>941.47415999999998</v>
      </c>
      <c r="D26" s="4">
        <v>970.48526599999991</v>
      </c>
      <c r="E26" s="4">
        <v>1010.429346</v>
      </c>
      <c r="F26" s="4">
        <v>1071.457392</v>
      </c>
      <c r="G26" s="4">
        <v>1140.7990300000001</v>
      </c>
      <c r="H26" s="4">
        <v>1244.9170340000001</v>
      </c>
      <c r="I26" s="4">
        <v>1324.8146370000002</v>
      </c>
      <c r="J26" s="4">
        <v>1375.736707</v>
      </c>
      <c r="K26" s="4">
        <v>1413.074932</v>
      </c>
      <c r="L26" s="4">
        <v>1485.6206850000001</v>
      </c>
      <c r="M26" s="4">
        <v>1556.3755079999999</v>
      </c>
      <c r="N26" s="4">
        <v>1648.6953529999998</v>
      </c>
      <c r="O26" s="4">
        <v>1735.459415</v>
      </c>
      <c r="P26" s="4">
        <v>1790.7910490000002</v>
      </c>
      <c r="Q26" s="4">
        <v>1737.709756</v>
      </c>
      <c r="R26" s="4">
        <v>1819.0917260000001</v>
      </c>
      <c r="S26" s="4">
        <v>1868.270974</v>
      </c>
      <c r="T26" s="4">
        <v>1910.1264879999999</v>
      </c>
      <c r="U26" s="4">
        <v>1928.211184</v>
      </c>
      <c r="V26" s="4">
        <v>1969.087188</v>
      </c>
      <c r="W26" s="4">
        <v>2021.016249</v>
      </c>
      <c r="X26" s="4">
        <v>2061.3755900000001</v>
      </c>
      <c r="Y26" s="4">
        <v>2137.7006630000001</v>
      </c>
      <c r="Z26" s="4">
        <v>2215.2011299999999</v>
      </c>
      <c r="AA26" s="4"/>
    </row>
    <row r="27" spans="1:28" s="3" customFormat="1" x14ac:dyDescent="0.15">
      <c r="A27" s="3" t="s">
        <v>47</v>
      </c>
      <c r="B27" s="3" t="s">
        <v>48</v>
      </c>
      <c r="C27" s="4">
        <v>357.89452299999999</v>
      </c>
      <c r="D27" s="4">
        <v>361.73475100000002</v>
      </c>
      <c r="E27" s="4">
        <v>381.983993</v>
      </c>
      <c r="F27" s="4">
        <v>403.17868900000002</v>
      </c>
      <c r="G27" s="4">
        <v>424.20806400000004</v>
      </c>
      <c r="H27" s="4">
        <v>457.34468800000002</v>
      </c>
      <c r="I27" s="4">
        <v>485.19119499999999</v>
      </c>
      <c r="J27" s="4">
        <v>504.64724800000005</v>
      </c>
      <c r="K27" s="4">
        <v>523.72880899999996</v>
      </c>
      <c r="L27" s="4">
        <v>551.30553799999996</v>
      </c>
      <c r="M27" s="4">
        <v>570.48334699999998</v>
      </c>
      <c r="N27" s="4">
        <v>591.89977800000008</v>
      </c>
      <c r="O27" s="4">
        <v>620.50064599999996</v>
      </c>
      <c r="P27" s="4">
        <v>640.99945200000002</v>
      </c>
      <c r="Q27" s="4">
        <v>608.32436699999994</v>
      </c>
      <c r="R27" s="4">
        <v>633.66643899999997</v>
      </c>
      <c r="S27" s="4">
        <v>653.19665599999996</v>
      </c>
      <c r="T27" s="4">
        <v>666.91331600000001</v>
      </c>
      <c r="U27" s="4">
        <v>674.66318000000001</v>
      </c>
      <c r="V27" s="4">
        <v>685.8301899999999</v>
      </c>
      <c r="W27" s="4">
        <v>702.8482489999999</v>
      </c>
      <c r="X27" s="4">
        <v>715.54558999999995</v>
      </c>
      <c r="Y27" s="4">
        <v>748.21466299999997</v>
      </c>
      <c r="Z27" s="4">
        <v>772.88387</v>
      </c>
      <c r="AA27" s="4"/>
    </row>
    <row r="28" spans="1:28" s="3" customFormat="1" x14ac:dyDescent="0.15">
      <c r="A28" s="3" t="s">
        <v>49</v>
      </c>
      <c r="B28" s="3" t="s">
        <v>50</v>
      </c>
      <c r="C28" s="4">
        <v>215.86652299999997</v>
      </c>
      <c r="D28" s="4">
        <v>218.349636</v>
      </c>
      <c r="E28" s="4">
        <v>225.497094</v>
      </c>
      <c r="F28" s="4">
        <v>237.86339599999999</v>
      </c>
      <c r="G28" s="4">
        <v>247.364767</v>
      </c>
      <c r="H28" s="4">
        <v>263.88797700000003</v>
      </c>
      <c r="I28" s="4">
        <v>283.99689699999999</v>
      </c>
      <c r="J28" s="4">
        <v>297.04781199999996</v>
      </c>
      <c r="K28" s="4">
        <v>311.154674</v>
      </c>
      <c r="L28" s="4">
        <v>329.92712599999999</v>
      </c>
      <c r="M28" s="4">
        <v>340.54785499999997</v>
      </c>
      <c r="N28" s="4">
        <v>349.97851199999997</v>
      </c>
      <c r="O28" s="4">
        <v>363.81150300000002</v>
      </c>
      <c r="P28" s="4">
        <v>378.15800300000001</v>
      </c>
      <c r="Q28" s="4">
        <v>359.37796500000002</v>
      </c>
      <c r="R28" s="4">
        <v>367.20453399999997</v>
      </c>
      <c r="S28" s="4">
        <v>376.90738099999999</v>
      </c>
      <c r="T28" s="4">
        <v>385.11880099999996</v>
      </c>
      <c r="U28" s="4">
        <v>389.26517999999999</v>
      </c>
      <c r="V28" s="4">
        <v>394.80319000000003</v>
      </c>
      <c r="W28" s="4">
        <v>406.51424900000001</v>
      </c>
      <c r="X28" s="4">
        <v>415.01659000000001</v>
      </c>
      <c r="Y28" s="4">
        <v>429.12566299999997</v>
      </c>
      <c r="Z28" s="4">
        <v>439.38887</v>
      </c>
      <c r="AA28" s="4"/>
    </row>
    <row r="29" spans="1:28" s="3" customFormat="1" x14ac:dyDescent="0.15">
      <c r="A29" s="3" t="s">
        <v>51</v>
      </c>
      <c r="B29" s="3" t="s">
        <v>52</v>
      </c>
      <c r="C29" s="4">
        <v>95.171351000000001</v>
      </c>
      <c r="D29" s="4">
        <v>96.596548999999996</v>
      </c>
      <c r="E29" s="4">
        <v>107.54194699999999</v>
      </c>
      <c r="F29" s="4">
        <v>112.45425999999999</v>
      </c>
      <c r="G29" s="4">
        <v>120.78133199999999</v>
      </c>
      <c r="H29" s="4">
        <v>131.923438</v>
      </c>
      <c r="I29" s="4">
        <v>137.25406099999998</v>
      </c>
      <c r="J29" s="4">
        <v>141.20353599999999</v>
      </c>
      <c r="K29" s="4">
        <v>143.38507999999999</v>
      </c>
      <c r="L29" s="4">
        <v>149.944965</v>
      </c>
      <c r="M29" s="4">
        <v>155.566238</v>
      </c>
      <c r="N29" s="4">
        <v>163.61804500000002</v>
      </c>
      <c r="O29" s="4">
        <v>174.400609</v>
      </c>
      <c r="P29" s="4">
        <v>179.361929</v>
      </c>
      <c r="Q29" s="4">
        <v>164.76643900000002</v>
      </c>
      <c r="R29" s="4">
        <v>175.49116800000002</v>
      </c>
      <c r="S29" s="4">
        <v>181.640016</v>
      </c>
      <c r="T29" s="4">
        <v>185.413949</v>
      </c>
      <c r="U29" s="4">
        <v>187.477</v>
      </c>
      <c r="V29" s="4">
        <v>190.82499999999999</v>
      </c>
      <c r="W29" s="4">
        <v>194.90899999999999</v>
      </c>
      <c r="X29" s="4">
        <v>196.03</v>
      </c>
      <c r="Y29" s="4">
        <v>208.45099999999999</v>
      </c>
      <c r="Z29" s="4">
        <v>216.51426999999998</v>
      </c>
      <c r="AA29" s="4"/>
    </row>
    <row r="30" spans="1:28" s="3" customFormat="1" x14ac:dyDescent="0.15">
      <c r="A30" s="3" t="s">
        <v>53</v>
      </c>
      <c r="B30" s="3" t="s">
        <v>54</v>
      </c>
      <c r="C30" s="4">
        <v>46.856648999999997</v>
      </c>
      <c r="D30" s="4">
        <v>46.788567</v>
      </c>
      <c r="E30" s="4">
        <v>48.944951000000003</v>
      </c>
      <c r="F30" s="4">
        <v>52.861033000000006</v>
      </c>
      <c r="G30" s="4">
        <v>56.061964999999994</v>
      </c>
      <c r="H30" s="4">
        <v>61.533273000000001</v>
      </c>
      <c r="I30" s="4">
        <v>63.940235999999999</v>
      </c>
      <c r="J30" s="4">
        <v>66.395899999999997</v>
      </c>
      <c r="K30" s="4">
        <v>69.189054999999996</v>
      </c>
      <c r="L30" s="4">
        <v>71.433447000000001</v>
      </c>
      <c r="M30" s="4">
        <v>74.369253999999998</v>
      </c>
      <c r="N30" s="4">
        <v>78.303221000000008</v>
      </c>
      <c r="O30" s="4">
        <v>82.288533000000001</v>
      </c>
      <c r="P30" s="4">
        <v>83.479518999999996</v>
      </c>
      <c r="Q30" s="4">
        <v>84.179963000000001</v>
      </c>
      <c r="R30" s="4">
        <v>90.970737</v>
      </c>
      <c r="S30" s="4">
        <v>94.649259000000001</v>
      </c>
      <c r="T30" s="4">
        <v>96.380565000000004</v>
      </c>
      <c r="U30" s="4">
        <v>97.921000000000006</v>
      </c>
      <c r="V30" s="4">
        <v>100.202</v>
      </c>
      <c r="W30" s="4">
        <v>101.425</v>
      </c>
      <c r="X30" s="4">
        <v>104.499</v>
      </c>
      <c r="Y30" s="4">
        <v>110.63800000000001</v>
      </c>
      <c r="Z30" s="4">
        <v>116.98072999999999</v>
      </c>
      <c r="AA30" s="4"/>
    </row>
    <row r="31" spans="1:28" s="3" customFormat="1" x14ac:dyDescent="0.15">
      <c r="A31" s="3" t="s">
        <v>55</v>
      </c>
      <c r="B31" s="3" t="s">
        <v>56</v>
      </c>
      <c r="C31" s="4">
        <v>83.475441000000004</v>
      </c>
      <c r="D31" s="4">
        <v>87.941518000000002</v>
      </c>
      <c r="E31" s="4">
        <v>93.421410999999992</v>
      </c>
      <c r="F31" s="4">
        <v>101.90464900000001</v>
      </c>
      <c r="G31" s="4">
        <v>111.99229799999999</v>
      </c>
      <c r="H31" s="4">
        <v>124.93488599999999</v>
      </c>
      <c r="I31" s="4">
        <v>140.548855</v>
      </c>
      <c r="J31" s="4">
        <v>143.32192499999999</v>
      </c>
      <c r="K31" s="4">
        <v>144.732123</v>
      </c>
      <c r="L31" s="4">
        <v>149.61968900000002</v>
      </c>
      <c r="M31" s="4">
        <v>156.96432099999998</v>
      </c>
      <c r="N31" s="4">
        <v>163.80580499999999</v>
      </c>
      <c r="O31" s="4">
        <v>170.095348</v>
      </c>
      <c r="P31" s="4">
        <v>179.01248699999999</v>
      </c>
      <c r="Q31" s="4">
        <v>176.10293200000001</v>
      </c>
      <c r="R31" s="4">
        <v>183.81629000000001</v>
      </c>
      <c r="S31" s="4">
        <v>185.78449900000001</v>
      </c>
      <c r="T31" s="4">
        <v>187.35185099999998</v>
      </c>
      <c r="U31" s="4">
        <v>179.58699999999999</v>
      </c>
      <c r="V31" s="4">
        <v>181.196</v>
      </c>
      <c r="W31" s="4">
        <v>187.26400000000001</v>
      </c>
      <c r="X31" s="4">
        <v>194.99600000000001</v>
      </c>
      <c r="Y31" s="4">
        <v>204.04599999999999</v>
      </c>
      <c r="Z31" s="4">
        <v>214.89767999999998</v>
      </c>
      <c r="AA31" s="4"/>
    </row>
    <row r="32" spans="1:28" s="3" customFormat="1" x14ac:dyDescent="0.15">
      <c r="A32" s="3" t="s">
        <v>57</v>
      </c>
      <c r="B32" s="3" t="s">
        <v>58</v>
      </c>
      <c r="C32" s="4">
        <v>29.457284999999999</v>
      </c>
      <c r="D32" s="4">
        <v>31.226410999999999</v>
      </c>
      <c r="E32" s="4">
        <v>32.697343000000004</v>
      </c>
      <c r="F32" s="4">
        <v>34.604635999999999</v>
      </c>
      <c r="G32" s="4">
        <v>36.519298999999997</v>
      </c>
      <c r="H32" s="4">
        <v>39.718995999999997</v>
      </c>
      <c r="I32" s="4">
        <v>42.371902999999996</v>
      </c>
      <c r="J32" s="4">
        <v>43.081836000000003</v>
      </c>
      <c r="K32" s="4">
        <v>43.434246000000002</v>
      </c>
      <c r="L32" s="4">
        <v>44.992004000000001</v>
      </c>
      <c r="M32" s="4">
        <v>45.828549000000002</v>
      </c>
      <c r="N32" s="4">
        <v>47.330237000000004</v>
      </c>
      <c r="O32" s="4">
        <v>48.879620000000003</v>
      </c>
      <c r="P32" s="4">
        <v>50.681137999999997</v>
      </c>
      <c r="Q32" s="4">
        <v>48.728960000000001</v>
      </c>
      <c r="R32" s="4">
        <v>49.615406</v>
      </c>
      <c r="S32" s="4">
        <v>50.473571000000007</v>
      </c>
      <c r="T32" s="4">
        <v>50.962457999999998</v>
      </c>
      <c r="U32" s="4">
        <v>50.759</v>
      </c>
      <c r="V32" s="4">
        <v>51.826999999999998</v>
      </c>
      <c r="W32" s="4">
        <v>51.572000000000003</v>
      </c>
      <c r="X32" s="4">
        <v>53.287999999999997</v>
      </c>
      <c r="Y32" s="4">
        <v>55.235999999999997</v>
      </c>
      <c r="Z32" s="4">
        <v>57.081879999999998</v>
      </c>
      <c r="AA32" s="4"/>
    </row>
    <row r="33" spans="1:27" s="3" customFormat="1" x14ac:dyDescent="0.15">
      <c r="A33" s="3" t="s">
        <v>59</v>
      </c>
      <c r="B33" s="3" t="s">
        <v>60</v>
      </c>
      <c r="C33" s="4">
        <v>25.947285000000001</v>
      </c>
      <c r="D33" s="4">
        <v>26.634305000000001</v>
      </c>
      <c r="E33" s="4">
        <v>28.250546</v>
      </c>
      <c r="F33" s="4">
        <v>30.844703000000003</v>
      </c>
      <c r="G33" s="4">
        <v>34.972648999999997</v>
      </c>
      <c r="H33" s="4">
        <v>40.515267999999999</v>
      </c>
      <c r="I33" s="4">
        <v>47.547896000000001</v>
      </c>
      <c r="J33" s="4">
        <v>50.421970999999999</v>
      </c>
      <c r="K33" s="4">
        <v>52.020385000000005</v>
      </c>
      <c r="L33" s="4">
        <v>53.302411999999997</v>
      </c>
      <c r="M33" s="4">
        <v>57.009432000000004</v>
      </c>
      <c r="N33" s="4">
        <v>57.069403000000001</v>
      </c>
      <c r="O33" s="4">
        <v>59.255217999999999</v>
      </c>
      <c r="P33" s="4">
        <v>62.332105000000006</v>
      </c>
      <c r="Q33" s="4">
        <v>63.674191</v>
      </c>
      <c r="R33" s="4">
        <v>66.346153000000001</v>
      </c>
      <c r="S33" s="4">
        <v>65.616152</v>
      </c>
      <c r="T33" s="4">
        <v>64.761134999999996</v>
      </c>
      <c r="U33" s="4">
        <v>56.918999999999997</v>
      </c>
      <c r="V33" s="4">
        <v>54.177999999999997</v>
      </c>
      <c r="W33" s="4">
        <v>54.283999999999999</v>
      </c>
      <c r="X33" s="4">
        <v>54.84</v>
      </c>
      <c r="Y33" s="4">
        <v>53.616</v>
      </c>
      <c r="Z33" s="4">
        <v>54.910110000000003</v>
      </c>
      <c r="AA33" s="4"/>
    </row>
    <row r="34" spans="1:27" s="3" customFormat="1" x14ac:dyDescent="0.15">
      <c r="A34" s="3" t="s">
        <v>61</v>
      </c>
      <c r="B34" s="3" t="s">
        <v>62</v>
      </c>
      <c r="C34" s="4">
        <v>28.070871999999998</v>
      </c>
      <c r="D34" s="4">
        <v>30.080803</v>
      </c>
      <c r="E34" s="4">
        <v>32.473523</v>
      </c>
      <c r="F34" s="4">
        <v>36.455309</v>
      </c>
      <c r="G34" s="4">
        <v>40.500351000000002</v>
      </c>
      <c r="H34" s="4">
        <v>44.700620999999998</v>
      </c>
      <c r="I34" s="4">
        <v>50.629055999999999</v>
      </c>
      <c r="J34" s="4">
        <v>49.818118000000005</v>
      </c>
      <c r="K34" s="4">
        <v>49.277491000000005</v>
      </c>
      <c r="L34" s="4">
        <v>51.325273000000003</v>
      </c>
      <c r="M34" s="4">
        <v>54.126339000000002</v>
      </c>
      <c r="N34" s="4">
        <v>59.406165000000001</v>
      </c>
      <c r="O34" s="4">
        <v>61.960509999999999</v>
      </c>
      <c r="P34" s="4">
        <v>65.999244000000004</v>
      </c>
      <c r="Q34" s="4">
        <v>63.699781999999999</v>
      </c>
      <c r="R34" s="4">
        <v>67.854731000000001</v>
      </c>
      <c r="S34" s="4">
        <v>69.694774999999993</v>
      </c>
      <c r="T34" s="4">
        <v>71.628259</v>
      </c>
      <c r="U34" s="4">
        <v>71.909000000000006</v>
      </c>
      <c r="V34" s="4">
        <v>75.191000000000003</v>
      </c>
      <c r="W34" s="4">
        <v>81.408000000000001</v>
      </c>
      <c r="X34" s="4">
        <v>86.867999999999995</v>
      </c>
      <c r="Y34" s="4">
        <v>95.194000000000003</v>
      </c>
      <c r="Z34" s="4">
        <v>102.90571000000001</v>
      </c>
      <c r="AA34" s="4"/>
    </row>
    <row r="35" spans="1:27" s="3" customFormat="1" x14ac:dyDescent="0.15">
      <c r="A35" s="3" t="s">
        <v>63</v>
      </c>
      <c r="B35" s="3" t="s">
        <v>64</v>
      </c>
      <c r="C35" s="4">
        <v>107.207193</v>
      </c>
      <c r="D35" s="4">
        <v>109.53215700000001</v>
      </c>
      <c r="E35" s="4">
        <v>109.750902</v>
      </c>
      <c r="F35" s="4">
        <v>114.825776</v>
      </c>
      <c r="G35" s="4">
        <v>121.25838800000001</v>
      </c>
      <c r="H35" s="4">
        <v>135.05646200000001</v>
      </c>
      <c r="I35" s="4">
        <v>135.70306400000001</v>
      </c>
      <c r="J35" s="4">
        <v>138.888383</v>
      </c>
      <c r="K35" s="4">
        <v>136.679326</v>
      </c>
      <c r="L35" s="4">
        <v>145.092038</v>
      </c>
      <c r="M35" s="4">
        <v>153.729703</v>
      </c>
      <c r="N35" s="4">
        <v>169.19312299999999</v>
      </c>
      <c r="O35" s="4">
        <v>182.99768499999999</v>
      </c>
      <c r="P35" s="4">
        <v>181.77901900000001</v>
      </c>
      <c r="Q35" s="4">
        <v>184.93799999999999</v>
      </c>
      <c r="R35" s="4">
        <v>200.53100000000001</v>
      </c>
      <c r="S35" s="4">
        <v>196.29499999999999</v>
      </c>
      <c r="T35" s="4">
        <v>200.09399999999999</v>
      </c>
      <c r="U35" s="4">
        <v>206.19200000000001</v>
      </c>
      <c r="V35" s="4">
        <v>214.916</v>
      </c>
      <c r="W35" s="4">
        <v>221.63399999999999</v>
      </c>
      <c r="X35" s="4">
        <v>218.185</v>
      </c>
      <c r="Y35" s="4">
        <v>224.05</v>
      </c>
      <c r="Z35" s="4">
        <v>225.42511999999999</v>
      </c>
      <c r="AA35" s="4"/>
    </row>
    <row r="36" spans="1:27" s="3" customFormat="1" x14ac:dyDescent="0.15">
      <c r="A36" s="3" t="s">
        <v>65</v>
      </c>
      <c r="B36" s="3" t="s">
        <v>66</v>
      </c>
      <c r="C36" s="4">
        <v>147.329184</v>
      </c>
      <c r="D36" s="4">
        <v>153.53917100000001</v>
      </c>
      <c r="E36" s="4">
        <v>158.09211999999999</v>
      </c>
      <c r="F36" s="4">
        <v>165.547651</v>
      </c>
      <c r="G36" s="4">
        <v>172.71508</v>
      </c>
      <c r="H36" s="4">
        <v>181.42563099999998</v>
      </c>
      <c r="I36" s="4">
        <v>188.75195099999999</v>
      </c>
      <c r="J36" s="4">
        <v>198.40918299999998</v>
      </c>
      <c r="K36" s="4">
        <v>207.807827</v>
      </c>
      <c r="L36" s="4">
        <v>220.66166200000001</v>
      </c>
      <c r="M36" s="4">
        <v>234.439288</v>
      </c>
      <c r="N36" s="4">
        <v>249.01627199999999</v>
      </c>
      <c r="O36" s="4">
        <v>261.338887</v>
      </c>
      <c r="P36" s="4">
        <v>269.01194300000003</v>
      </c>
      <c r="Q36" s="4">
        <v>272.66756599999997</v>
      </c>
      <c r="R36" s="4">
        <v>279.59853900000002</v>
      </c>
      <c r="S36" s="4">
        <v>282.807659</v>
      </c>
      <c r="T36" s="4">
        <v>291.43313699999999</v>
      </c>
      <c r="U36" s="4">
        <v>296.18099999999998</v>
      </c>
      <c r="V36" s="4">
        <v>300.39299999999997</v>
      </c>
      <c r="W36" s="4">
        <v>306.42</v>
      </c>
      <c r="X36" s="4">
        <v>312.93700000000001</v>
      </c>
      <c r="Y36" s="4">
        <v>317.86799999999999</v>
      </c>
      <c r="Z36" s="4">
        <v>324.83224999999999</v>
      </c>
      <c r="AA36" s="4"/>
    </row>
    <row r="37" spans="1:27" s="3" customFormat="1" x14ac:dyDescent="0.15">
      <c r="A37" s="3" t="s">
        <v>67</v>
      </c>
      <c r="B37" s="3" t="s">
        <v>68</v>
      </c>
      <c r="C37" s="4">
        <v>200.857125</v>
      </c>
      <c r="D37" s="4">
        <v>209.86352499999998</v>
      </c>
      <c r="E37" s="4">
        <v>217.553066</v>
      </c>
      <c r="F37" s="4">
        <v>233.211052</v>
      </c>
      <c r="G37" s="4">
        <v>254.61665400000001</v>
      </c>
      <c r="H37" s="4">
        <v>285.28614099999999</v>
      </c>
      <c r="I37" s="4">
        <v>309.10549599999996</v>
      </c>
      <c r="J37" s="4">
        <v>321.86107900000002</v>
      </c>
      <c r="K37" s="4">
        <v>329.07914299999999</v>
      </c>
      <c r="L37" s="4">
        <v>345.232662</v>
      </c>
      <c r="M37" s="4">
        <v>364.13234799999998</v>
      </c>
      <c r="N37" s="4">
        <v>393.39645899999999</v>
      </c>
      <c r="O37" s="4">
        <v>415.68369000000001</v>
      </c>
      <c r="P37" s="4">
        <v>434.369687</v>
      </c>
      <c r="Q37" s="4">
        <v>408.94050599999997</v>
      </c>
      <c r="R37" s="4">
        <v>431.24350199999998</v>
      </c>
      <c r="S37" s="4">
        <v>460.15612300000004</v>
      </c>
      <c r="T37" s="4">
        <v>472.258869</v>
      </c>
      <c r="U37" s="4">
        <v>477.22399999999999</v>
      </c>
      <c r="V37" s="4">
        <v>490.44299999999998</v>
      </c>
      <c r="W37" s="4">
        <v>505.97500000000002</v>
      </c>
      <c r="X37" s="4">
        <v>521.024</v>
      </c>
      <c r="Y37" s="4">
        <v>541.71</v>
      </c>
      <c r="Z37" s="4">
        <v>573.28803000000005</v>
      </c>
      <c r="AA37" s="4"/>
    </row>
    <row r="38" spans="1:27" s="3" customFormat="1" x14ac:dyDescent="0.15">
      <c r="A38" s="3" t="s">
        <v>69</v>
      </c>
      <c r="B38" s="3" t="s">
        <v>70</v>
      </c>
      <c r="C38" s="4">
        <v>67.380015</v>
      </c>
      <c r="D38" s="4">
        <v>71.245492999999996</v>
      </c>
      <c r="E38" s="4">
        <v>74.860641000000001</v>
      </c>
      <c r="F38" s="4">
        <v>82.392409000000001</v>
      </c>
      <c r="G38" s="4">
        <v>90.701877999999994</v>
      </c>
      <c r="H38" s="4">
        <v>102.129868</v>
      </c>
      <c r="I38" s="4">
        <v>115.41420699999999</v>
      </c>
      <c r="J38" s="4">
        <v>122.72866499999999</v>
      </c>
      <c r="K38" s="4">
        <v>128.45179999999999</v>
      </c>
      <c r="L38" s="4">
        <v>135.78725500000002</v>
      </c>
      <c r="M38" s="4">
        <v>144.399283</v>
      </c>
      <c r="N38" s="4">
        <v>158.66392100000002</v>
      </c>
      <c r="O38" s="4">
        <v>168.95236</v>
      </c>
      <c r="P38" s="4">
        <v>178.486817</v>
      </c>
      <c r="Q38" s="4">
        <v>170.05664100000001</v>
      </c>
      <c r="R38" s="4">
        <v>183.99409</v>
      </c>
      <c r="S38" s="4">
        <v>200.551389</v>
      </c>
      <c r="T38" s="4">
        <v>207.90886399999999</v>
      </c>
      <c r="U38" s="4">
        <v>212.589</v>
      </c>
      <c r="V38" s="4">
        <v>220.57599999999999</v>
      </c>
      <c r="W38" s="4">
        <v>229.75200000000001</v>
      </c>
      <c r="X38" s="4">
        <v>237.006</v>
      </c>
      <c r="Y38" s="4">
        <v>245.33600000000001</v>
      </c>
      <c r="Z38" s="4">
        <v>260.92675000000003</v>
      </c>
      <c r="AA38" s="4"/>
    </row>
    <row r="39" spans="1:27" s="3" customFormat="1" x14ac:dyDescent="0.15">
      <c r="A39" s="3" t="s">
        <v>71</v>
      </c>
      <c r="B39" s="3" t="s">
        <v>72</v>
      </c>
      <c r="C39" s="4">
        <v>35.859088</v>
      </c>
      <c r="D39" s="4">
        <v>36.939921999999996</v>
      </c>
      <c r="E39" s="4">
        <v>36.795546999999999</v>
      </c>
      <c r="F39" s="4">
        <v>37.421005999999998</v>
      </c>
      <c r="G39" s="4">
        <v>38.713722000000004</v>
      </c>
      <c r="H39" s="4">
        <v>40.204515000000001</v>
      </c>
      <c r="I39" s="4">
        <v>42.469735999999997</v>
      </c>
      <c r="J39" s="4">
        <v>43.867597000000004</v>
      </c>
      <c r="K39" s="4">
        <v>43.968561999999999</v>
      </c>
      <c r="L39" s="4">
        <v>45.434167000000002</v>
      </c>
      <c r="M39" s="4">
        <v>45.982459000000006</v>
      </c>
      <c r="N39" s="4">
        <v>47.515535000000007</v>
      </c>
      <c r="O39" s="4">
        <v>49.319612999999997</v>
      </c>
      <c r="P39" s="4">
        <v>51.375616000000001</v>
      </c>
      <c r="Q39" s="4">
        <v>53.017000000000003</v>
      </c>
      <c r="R39" s="4">
        <v>55.152000000000001</v>
      </c>
      <c r="S39" s="4">
        <v>57.244</v>
      </c>
      <c r="T39" s="4">
        <v>58.567</v>
      </c>
      <c r="U39" s="4">
        <v>60.707000000000001</v>
      </c>
      <c r="V39" s="4">
        <v>61.78</v>
      </c>
      <c r="W39" s="4">
        <v>62.862000000000002</v>
      </c>
      <c r="X39" s="4">
        <v>63.33</v>
      </c>
      <c r="Y39" s="4">
        <v>65.284999999999997</v>
      </c>
      <c r="Z39" s="4">
        <v>68.277990000000003</v>
      </c>
      <c r="AA39" s="4"/>
    </row>
    <row r="40" spans="1:27" s="3" customFormat="1" x14ac:dyDescent="0.15">
      <c r="A40" s="3" t="s">
        <v>73</v>
      </c>
      <c r="B40" s="3" t="s">
        <v>74</v>
      </c>
      <c r="C40" s="4">
        <v>16.872576000000002</v>
      </c>
      <c r="D40" s="4">
        <v>17.700273000000003</v>
      </c>
      <c r="E40" s="4">
        <v>18.520004</v>
      </c>
      <c r="F40" s="4">
        <v>20.229447</v>
      </c>
      <c r="G40" s="4">
        <v>22.262314999999997</v>
      </c>
      <c r="H40" s="4">
        <v>24.803271000000002</v>
      </c>
      <c r="I40" s="4">
        <v>25.340944</v>
      </c>
      <c r="J40" s="4">
        <v>25.394114000000002</v>
      </c>
      <c r="K40" s="4">
        <v>25.466214000000001</v>
      </c>
      <c r="L40" s="4">
        <v>27.209005000000001</v>
      </c>
      <c r="M40" s="4">
        <v>28.579117999999998</v>
      </c>
      <c r="N40" s="4">
        <v>29.961935</v>
      </c>
      <c r="O40" s="4">
        <v>30.721700000000002</v>
      </c>
      <c r="P40" s="4">
        <v>31.378741999999999</v>
      </c>
      <c r="Q40" s="4">
        <v>27.604775</v>
      </c>
      <c r="R40" s="4">
        <v>28.881274000000001</v>
      </c>
      <c r="S40" s="4">
        <v>30.155297999999998</v>
      </c>
      <c r="T40" s="4">
        <v>31.313627</v>
      </c>
      <c r="U40" s="4">
        <v>30.315000000000001</v>
      </c>
      <c r="V40" s="4">
        <v>30.763000000000002</v>
      </c>
      <c r="W40" s="4">
        <v>31.594000000000001</v>
      </c>
      <c r="X40" s="4">
        <v>32.840000000000003</v>
      </c>
      <c r="Y40" s="4">
        <v>34.533999999999999</v>
      </c>
      <c r="Z40" s="4">
        <v>36.044499999999999</v>
      </c>
      <c r="AA40" s="4"/>
    </row>
    <row r="41" spans="1:27" s="3" customFormat="1" x14ac:dyDescent="0.15">
      <c r="A41" s="3" t="s">
        <v>75</v>
      </c>
      <c r="B41" s="3" t="s">
        <v>76</v>
      </c>
      <c r="C41" s="4">
        <v>80.745446000000001</v>
      </c>
      <c r="D41" s="4">
        <v>83.977836999999994</v>
      </c>
      <c r="E41" s="4">
        <v>87.376873000000003</v>
      </c>
      <c r="F41" s="4">
        <v>93.168189999999996</v>
      </c>
      <c r="G41" s="4">
        <v>102.938739</v>
      </c>
      <c r="H41" s="4">
        <v>118.14848699999999</v>
      </c>
      <c r="I41" s="4">
        <v>125.88060899999999</v>
      </c>
      <c r="J41" s="4">
        <v>129.87070299999999</v>
      </c>
      <c r="K41" s="4">
        <v>131.192567</v>
      </c>
      <c r="L41" s="4">
        <v>136.802235</v>
      </c>
      <c r="M41" s="4">
        <v>145.17148800000001</v>
      </c>
      <c r="N41" s="4">
        <v>157.25506799999999</v>
      </c>
      <c r="O41" s="4">
        <v>166.69001800000001</v>
      </c>
      <c r="P41" s="4">
        <v>173.128512</v>
      </c>
      <c r="Q41" s="4">
        <v>158.262091</v>
      </c>
      <c r="R41" s="4">
        <v>163.216138</v>
      </c>
      <c r="S41" s="4">
        <v>172.20543599999999</v>
      </c>
      <c r="T41" s="4">
        <v>174.46937899999998</v>
      </c>
      <c r="U41" s="4">
        <v>173.613</v>
      </c>
      <c r="V41" s="4">
        <v>177.32400000000001</v>
      </c>
      <c r="W41" s="4">
        <v>181.767</v>
      </c>
      <c r="X41" s="4">
        <v>187.84800000000001</v>
      </c>
      <c r="Y41" s="4">
        <v>196.55500000000001</v>
      </c>
      <c r="Z41" s="4">
        <v>208.03834000000001</v>
      </c>
      <c r="AA41" s="4"/>
    </row>
    <row r="42" spans="1:27" s="3" customFormat="1" x14ac:dyDescent="0.15">
      <c r="A42" s="3" t="s">
        <v>77</v>
      </c>
      <c r="B42" s="3" t="s">
        <v>78</v>
      </c>
      <c r="C42" s="4">
        <v>44.710692999999999</v>
      </c>
      <c r="D42" s="4">
        <v>47.874142999999997</v>
      </c>
      <c r="E42" s="4">
        <v>49.627855000000004</v>
      </c>
      <c r="F42" s="4">
        <v>52.789574999999999</v>
      </c>
      <c r="G42" s="4">
        <v>56.008546000000003</v>
      </c>
      <c r="H42" s="4">
        <v>60.869227000000002</v>
      </c>
      <c r="I42" s="4">
        <v>65.514077</v>
      </c>
      <c r="J42" s="4">
        <v>68.608888000000007</v>
      </c>
      <c r="K42" s="4">
        <v>71.047703999999996</v>
      </c>
      <c r="L42" s="4">
        <v>73.709096000000002</v>
      </c>
      <c r="M42" s="4">
        <v>76.626501999999988</v>
      </c>
      <c r="N42" s="4">
        <v>81.383915999999999</v>
      </c>
      <c r="O42" s="4">
        <v>84.843159</v>
      </c>
      <c r="P42" s="4">
        <v>85.618460999999996</v>
      </c>
      <c r="Q42" s="4">
        <v>86.736384000000001</v>
      </c>
      <c r="R42" s="4">
        <v>90.235956000000002</v>
      </c>
      <c r="S42" s="4">
        <v>90.031036999999998</v>
      </c>
      <c r="T42" s="4">
        <v>92.075316000000001</v>
      </c>
      <c r="U42" s="4">
        <v>94.364003999999994</v>
      </c>
      <c r="V42" s="4">
        <v>96.308998000000003</v>
      </c>
      <c r="W42" s="4">
        <v>96.875</v>
      </c>
      <c r="X42" s="4">
        <v>98.688000000000002</v>
      </c>
      <c r="Y42" s="4">
        <v>101.812</v>
      </c>
      <c r="Z42" s="4">
        <v>103.87418</v>
      </c>
      <c r="AA42" s="4"/>
    </row>
    <row r="43" spans="1:27" s="3" customFormat="1" x14ac:dyDescent="0.15">
      <c r="A43" s="3" t="s">
        <v>79</v>
      </c>
      <c r="B43" s="3" t="s">
        <v>80</v>
      </c>
      <c r="C43" s="4">
        <v>18.964399</v>
      </c>
      <c r="D43" s="4">
        <v>20.304614000000001</v>
      </c>
      <c r="E43" s="4">
        <v>21.034269000000002</v>
      </c>
      <c r="F43" s="4">
        <v>22.184823999999999</v>
      </c>
      <c r="G43" s="4">
        <v>23.480706999999999</v>
      </c>
      <c r="H43" s="4">
        <v>26.399394000000001</v>
      </c>
      <c r="I43" s="4">
        <v>28.550699000000002</v>
      </c>
      <c r="J43" s="4">
        <v>30.669794000000003</v>
      </c>
      <c r="K43" s="4">
        <v>32.337964999999997</v>
      </c>
      <c r="L43" s="4">
        <v>33.736303999999997</v>
      </c>
      <c r="M43" s="4">
        <v>35.404557000000004</v>
      </c>
      <c r="N43" s="4">
        <v>38.246474999999997</v>
      </c>
      <c r="O43" s="4">
        <v>40.003148000000003</v>
      </c>
      <c r="P43" s="4">
        <v>40.978831</v>
      </c>
      <c r="Q43" s="4">
        <v>42.155345000000004</v>
      </c>
      <c r="R43" s="4">
        <v>44.606368000000003</v>
      </c>
      <c r="S43" s="4">
        <v>45.536828</v>
      </c>
      <c r="T43" s="4">
        <v>46.008347999999998</v>
      </c>
      <c r="U43" s="4">
        <v>47.678004000000001</v>
      </c>
      <c r="V43" s="4">
        <v>49.407997999999999</v>
      </c>
      <c r="W43" s="4">
        <v>49.975000000000001</v>
      </c>
      <c r="X43" s="4">
        <v>51.220999999999997</v>
      </c>
      <c r="Y43" s="4">
        <v>53.334000000000003</v>
      </c>
      <c r="Z43" s="4">
        <v>54.883859999999999</v>
      </c>
      <c r="AA43" s="4"/>
    </row>
    <row r="44" spans="1:27" s="3" customFormat="1" x14ac:dyDescent="0.15">
      <c r="A44" s="3" t="s">
        <v>81</v>
      </c>
      <c r="B44" s="3" t="s">
        <v>82</v>
      </c>
      <c r="C44" s="4">
        <v>23.569229</v>
      </c>
      <c r="D44" s="4">
        <v>25.09975</v>
      </c>
      <c r="E44" s="4">
        <v>25.918407999999999</v>
      </c>
      <c r="F44" s="4">
        <v>27.806622999999998</v>
      </c>
      <c r="G44" s="4">
        <v>29.508839999999999</v>
      </c>
      <c r="H44" s="4">
        <v>31.292833999999999</v>
      </c>
      <c r="I44" s="4">
        <v>33.635377999999996</v>
      </c>
      <c r="J44" s="4">
        <v>34.304093999999999</v>
      </c>
      <c r="K44" s="4">
        <v>34.714739000000002</v>
      </c>
      <c r="L44" s="4">
        <v>35.659790999999998</v>
      </c>
      <c r="M44" s="4">
        <v>36.701945000000002</v>
      </c>
      <c r="N44" s="4">
        <v>38.530440999999996</v>
      </c>
      <c r="O44" s="4">
        <v>40.107011</v>
      </c>
      <c r="P44" s="4">
        <v>40.59263</v>
      </c>
      <c r="Q44" s="4">
        <v>40.598039</v>
      </c>
      <c r="R44" s="4">
        <v>41.639588000000003</v>
      </c>
      <c r="S44" s="4">
        <v>40.556209000000003</v>
      </c>
      <c r="T44" s="4">
        <v>42.216968000000001</v>
      </c>
      <c r="U44" s="4">
        <v>43.000999999999998</v>
      </c>
      <c r="V44" s="4">
        <v>43.298000000000002</v>
      </c>
      <c r="W44" s="4">
        <v>43.43</v>
      </c>
      <c r="X44" s="4">
        <v>44.091000000000001</v>
      </c>
      <c r="Y44" s="4">
        <v>45.097999999999999</v>
      </c>
      <c r="Z44" s="4">
        <v>46.015949999999997</v>
      </c>
      <c r="AA44" s="4"/>
    </row>
    <row r="45" spans="1:27" s="3" customFormat="1" x14ac:dyDescent="0.15">
      <c r="A45" s="3" t="s">
        <v>83</v>
      </c>
      <c r="B45" s="3" t="s">
        <v>84</v>
      </c>
      <c r="C45" s="4">
        <v>2.1770659999999999</v>
      </c>
      <c r="D45" s="4">
        <v>2.4697789999999999</v>
      </c>
      <c r="E45" s="4">
        <v>2.6751779999999998</v>
      </c>
      <c r="F45" s="4">
        <v>2.7981289999999999</v>
      </c>
      <c r="G45" s="4">
        <v>3.0190000000000001</v>
      </c>
      <c r="H45" s="4">
        <v>3.177</v>
      </c>
      <c r="I45" s="4">
        <v>3.3279999999999998</v>
      </c>
      <c r="J45" s="4">
        <v>3.6349999999999998</v>
      </c>
      <c r="K45" s="4">
        <v>3.9950000000000001</v>
      </c>
      <c r="L45" s="4">
        <v>4.3129999999999997</v>
      </c>
      <c r="M45" s="4">
        <v>4.5199999999999996</v>
      </c>
      <c r="N45" s="4">
        <v>4.6070000000000002</v>
      </c>
      <c r="O45" s="4">
        <v>4.7329999999999997</v>
      </c>
      <c r="P45" s="4">
        <v>4.0469999999999997</v>
      </c>
      <c r="Q45" s="4">
        <v>3.9830000000000001</v>
      </c>
      <c r="R45" s="4">
        <v>3.99</v>
      </c>
      <c r="S45" s="4">
        <v>3.9380000000000002</v>
      </c>
      <c r="T45" s="4">
        <v>3.85</v>
      </c>
      <c r="U45" s="4">
        <v>3.6850000000000001</v>
      </c>
      <c r="V45" s="4">
        <v>3.6030000000000002</v>
      </c>
      <c r="W45" s="4">
        <v>3.47</v>
      </c>
      <c r="X45" s="4">
        <v>3.3759999999999999</v>
      </c>
      <c r="Y45" s="4">
        <v>3.38</v>
      </c>
      <c r="Z45" s="4">
        <v>2.9740000000000002</v>
      </c>
      <c r="AA45" s="4"/>
    </row>
    <row r="46" spans="1:27" s="3" customFormat="1" x14ac:dyDescent="0.15">
      <c r="A46" s="3" t="s">
        <v>85</v>
      </c>
      <c r="B46" s="3" t="s">
        <v>86</v>
      </c>
      <c r="C46" s="4">
        <v>307.02445699999998</v>
      </c>
      <c r="D46" s="4">
        <v>321.321302</v>
      </c>
      <c r="E46" s="4">
        <v>330.85350199999999</v>
      </c>
      <c r="F46" s="4">
        <v>335.87792899999999</v>
      </c>
      <c r="G46" s="4">
        <v>346.46087</v>
      </c>
      <c r="H46" s="4">
        <v>361.06548700000002</v>
      </c>
      <c r="I46" s="4">
        <v>371.76850000000002</v>
      </c>
      <c r="J46" s="4">
        <v>391.721069</v>
      </c>
      <c r="K46" s="4">
        <v>406.92158699999999</v>
      </c>
      <c r="L46" s="4">
        <v>424.403413</v>
      </c>
      <c r="M46" s="4">
        <v>441.50671500000004</v>
      </c>
      <c r="N46" s="4">
        <v>457.44344599999999</v>
      </c>
      <c r="O46" s="4">
        <v>474.86176799999998</v>
      </c>
      <c r="P46" s="4">
        <v>491.14803899999998</v>
      </c>
      <c r="Q46" s="4">
        <v>510.260132</v>
      </c>
      <c r="R46" s="4">
        <v>524.78831600000001</v>
      </c>
      <c r="S46" s="4">
        <v>539.95742399999995</v>
      </c>
      <c r="T46" s="4">
        <v>554.52109800000005</v>
      </c>
      <c r="U46" s="4">
        <v>568.19500000000005</v>
      </c>
      <c r="V46" s="4">
        <v>576.44600000000003</v>
      </c>
      <c r="W46" s="4">
        <v>583.89</v>
      </c>
      <c r="X46" s="4">
        <v>592.16600000000005</v>
      </c>
      <c r="Y46" s="4">
        <v>605.755</v>
      </c>
      <c r="Z46" s="4">
        <v>615.78787999999997</v>
      </c>
      <c r="AA46" s="4"/>
    </row>
    <row r="47" spans="1:27" s="3" customFormat="1" x14ac:dyDescent="0.15">
      <c r="A47" s="3" t="s">
        <v>87</v>
      </c>
      <c r="B47" s="3" t="s">
        <v>88</v>
      </c>
      <c r="C47" s="4">
        <v>127.64131900000001</v>
      </c>
      <c r="D47" s="4">
        <v>135.79307299999999</v>
      </c>
      <c r="E47" s="4">
        <v>140.90782799999999</v>
      </c>
      <c r="F47" s="4">
        <v>139.07548499999999</v>
      </c>
      <c r="G47" s="4">
        <v>142.91605999999999</v>
      </c>
      <c r="H47" s="4">
        <v>148.20296900000002</v>
      </c>
      <c r="I47" s="4">
        <v>150.12589600000001</v>
      </c>
      <c r="J47" s="4">
        <v>155.67492199999998</v>
      </c>
      <c r="K47" s="4">
        <v>160.18449799999999</v>
      </c>
      <c r="L47" s="4">
        <v>167.520566</v>
      </c>
      <c r="M47" s="4">
        <v>173.42676900000001</v>
      </c>
      <c r="N47" s="4">
        <v>177.83580600000002</v>
      </c>
      <c r="O47" s="4">
        <v>183.132802</v>
      </c>
      <c r="P47" s="4">
        <v>188.140332</v>
      </c>
      <c r="Q47" s="4">
        <v>196.483</v>
      </c>
      <c r="R47" s="4">
        <v>200.23500000000001</v>
      </c>
      <c r="S47" s="4">
        <v>204.98</v>
      </c>
      <c r="T47" s="4">
        <v>210.51300000000001</v>
      </c>
      <c r="U47" s="4">
        <v>214.31100000000001</v>
      </c>
      <c r="V47" s="4">
        <v>214.69</v>
      </c>
      <c r="W47" s="4">
        <v>214.66200000000001</v>
      </c>
      <c r="X47" s="4">
        <v>215.53</v>
      </c>
      <c r="Y47" s="4">
        <v>220.57300000000001</v>
      </c>
      <c r="Z47" s="4">
        <v>223.81399999999999</v>
      </c>
      <c r="AA47" s="4"/>
    </row>
    <row r="48" spans="1:27" s="3" customFormat="1" x14ac:dyDescent="0.15">
      <c r="A48" s="3" t="s">
        <v>89</v>
      </c>
      <c r="B48" s="3" t="s">
        <v>90</v>
      </c>
      <c r="C48" s="4">
        <v>70.839304999999996</v>
      </c>
      <c r="D48" s="4">
        <v>72.531798999999992</v>
      </c>
      <c r="E48" s="4">
        <v>75.180247000000008</v>
      </c>
      <c r="F48" s="4">
        <v>78.31251300000001</v>
      </c>
      <c r="G48" s="4">
        <v>81.572081999999995</v>
      </c>
      <c r="H48" s="4">
        <v>85.866278999999992</v>
      </c>
      <c r="I48" s="4">
        <v>88.420850999999999</v>
      </c>
      <c r="J48" s="4">
        <v>93.771235000000004</v>
      </c>
      <c r="K48" s="4">
        <v>96.649301000000008</v>
      </c>
      <c r="L48" s="4">
        <v>97.754722000000001</v>
      </c>
      <c r="M48" s="4">
        <v>100.95444599999999</v>
      </c>
      <c r="N48" s="4">
        <v>103.881004</v>
      </c>
      <c r="O48" s="4">
        <v>108.12185799999999</v>
      </c>
      <c r="P48" s="4">
        <v>112.540412</v>
      </c>
      <c r="Q48" s="4">
        <v>114.869586</v>
      </c>
      <c r="R48" s="4">
        <v>118.34885</v>
      </c>
      <c r="S48" s="4">
        <v>121.045119</v>
      </c>
      <c r="T48" s="4">
        <v>123.65880199999999</v>
      </c>
      <c r="U48" s="4">
        <v>125.976</v>
      </c>
      <c r="V48" s="4">
        <v>127.64400000000001</v>
      </c>
      <c r="W48" s="4">
        <v>129.44900000000001</v>
      </c>
      <c r="X48" s="4">
        <v>131.53800000000001</v>
      </c>
      <c r="Y48" s="4">
        <v>135.56800000000001</v>
      </c>
      <c r="Z48" s="4">
        <v>138.01071999999999</v>
      </c>
      <c r="AA48" s="4"/>
    </row>
    <row r="49" spans="1:27" s="3" customFormat="1" x14ac:dyDescent="0.15">
      <c r="A49" s="3" t="s">
        <v>91</v>
      </c>
      <c r="B49" s="3" t="s">
        <v>92</v>
      </c>
      <c r="C49" s="4">
        <v>77.226438999999999</v>
      </c>
      <c r="D49" s="4">
        <v>78.867347999999993</v>
      </c>
      <c r="E49" s="4">
        <v>79.833242999999996</v>
      </c>
      <c r="F49" s="4">
        <v>81.981812999999988</v>
      </c>
      <c r="G49" s="4">
        <v>84.25985</v>
      </c>
      <c r="H49" s="4">
        <v>87.255707000000001</v>
      </c>
      <c r="I49" s="4">
        <v>91.034773999999999</v>
      </c>
      <c r="J49" s="4">
        <v>97.549047999999999</v>
      </c>
      <c r="K49" s="4">
        <v>103.65744599999999</v>
      </c>
      <c r="L49" s="4">
        <v>109.28560400000001</v>
      </c>
      <c r="M49" s="4">
        <v>114.109617</v>
      </c>
      <c r="N49" s="4">
        <v>118.854958</v>
      </c>
      <c r="O49" s="4">
        <v>123.69779700000001</v>
      </c>
      <c r="P49" s="4">
        <v>127.78737099999999</v>
      </c>
      <c r="Q49" s="4">
        <v>133.19454500000001</v>
      </c>
      <c r="R49" s="4">
        <v>137.67046500000001</v>
      </c>
      <c r="S49" s="4">
        <v>142.21030500000001</v>
      </c>
      <c r="T49" s="4">
        <v>145.85629699999998</v>
      </c>
      <c r="U49" s="4">
        <v>150.78100000000001</v>
      </c>
      <c r="V49" s="4">
        <v>155.12</v>
      </c>
      <c r="W49" s="4">
        <v>159.04900000000001</v>
      </c>
      <c r="X49" s="4">
        <v>162.94300000000001</v>
      </c>
      <c r="Y49" s="4">
        <v>166.155</v>
      </c>
      <c r="Z49" s="4">
        <v>169.20328000000001</v>
      </c>
      <c r="AA49" s="4"/>
    </row>
    <row r="50" spans="1:27" s="3" customFormat="1" x14ac:dyDescent="0.15">
      <c r="A50" s="3" t="s">
        <v>93</v>
      </c>
      <c r="B50" s="3" t="s">
        <v>94</v>
      </c>
      <c r="C50" s="4">
        <v>31.317394</v>
      </c>
      <c r="D50" s="4">
        <v>34.129082000000004</v>
      </c>
      <c r="E50" s="4">
        <v>34.932183999999999</v>
      </c>
      <c r="F50" s="4">
        <v>36.508118000000003</v>
      </c>
      <c r="G50" s="4">
        <v>37.712877999999996</v>
      </c>
      <c r="H50" s="4">
        <v>39.740531000000004</v>
      </c>
      <c r="I50" s="4">
        <v>42.186978000000003</v>
      </c>
      <c r="J50" s="4">
        <v>44.725862999999997</v>
      </c>
      <c r="K50" s="4">
        <v>46.430340999999999</v>
      </c>
      <c r="L50" s="4">
        <v>49.842519999999993</v>
      </c>
      <c r="M50" s="4">
        <v>53.015883000000002</v>
      </c>
      <c r="N50" s="4">
        <v>56.871678000000003</v>
      </c>
      <c r="O50" s="4">
        <v>59.909311000000002</v>
      </c>
      <c r="P50" s="4">
        <v>62.679924</v>
      </c>
      <c r="Q50" s="4">
        <v>65.712999999999994</v>
      </c>
      <c r="R50" s="4">
        <v>68.534000000000006</v>
      </c>
      <c r="S50" s="4">
        <v>71.721999999999994</v>
      </c>
      <c r="T50" s="4">
        <v>74.492999999999995</v>
      </c>
      <c r="U50" s="4">
        <v>77.126999999999995</v>
      </c>
      <c r="V50" s="4">
        <v>78.992000000000004</v>
      </c>
      <c r="W50" s="4">
        <v>80.73</v>
      </c>
      <c r="X50" s="4">
        <v>82.155000000000001</v>
      </c>
      <c r="Y50" s="4">
        <v>83.459000000000003</v>
      </c>
      <c r="Z50" s="4">
        <v>84.759860000000003</v>
      </c>
      <c r="AA50" s="4"/>
    </row>
    <row r="51" spans="1:27" s="3" customFormat="1" x14ac:dyDescent="0.15">
      <c r="A51" s="3" t="s">
        <v>99</v>
      </c>
      <c r="B51" s="3" t="s">
        <v>116</v>
      </c>
      <c r="C51" s="4">
        <v>2060.832692</v>
      </c>
      <c r="D51" s="4">
        <v>2105.619866</v>
      </c>
      <c r="E51" s="4">
        <v>2187.1844929999997</v>
      </c>
      <c r="F51" s="4">
        <v>2286.4853069999999</v>
      </c>
      <c r="G51" s="4">
        <v>2400.2092940000002</v>
      </c>
      <c r="H51" s="4">
        <v>2609.2809950000001</v>
      </c>
      <c r="I51" s="4">
        <v>2732.460227</v>
      </c>
      <c r="J51" s="4">
        <v>2793.3677740000003</v>
      </c>
      <c r="K51" s="4">
        <v>2842.7210260000002</v>
      </c>
      <c r="L51" s="4">
        <v>2974.3226850000001</v>
      </c>
      <c r="M51" s="4">
        <v>3110.5775550000003</v>
      </c>
      <c r="N51" s="4">
        <v>3283.5854929999996</v>
      </c>
      <c r="O51" s="4">
        <v>3462.5175610000001</v>
      </c>
      <c r="P51" s="4">
        <v>3568.3089649999997</v>
      </c>
      <c r="Q51" s="4">
        <v>3384.0253080000002</v>
      </c>
      <c r="R51" s="4">
        <v>3541.457574</v>
      </c>
      <c r="S51" s="4">
        <v>3685.3054589999997</v>
      </c>
      <c r="T51" s="4">
        <v>3743.0620839999997</v>
      </c>
      <c r="U51" s="4">
        <v>3763.0558839999999</v>
      </c>
      <c r="V51" s="4">
        <v>3803.842388</v>
      </c>
      <c r="W51" s="4">
        <v>3852.4812489999999</v>
      </c>
      <c r="X51" s="4">
        <v>3892.89059</v>
      </c>
      <c r="Y51" s="4">
        <v>4039.952663</v>
      </c>
      <c r="Z51" s="4">
        <v>4164.1029900000003</v>
      </c>
      <c r="AA51" s="4"/>
    </row>
    <row r="52" spans="1:27" s="3" customFormat="1" x14ac:dyDescent="0.15">
      <c r="C52" s="4"/>
      <c r="D52" s="4"/>
      <c r="E52" s="4"/>
      <c r="F52" s="4"/>
      <c r="G52" s="4"/>
      <c r="H52" s="4"/>
      <c r="I52" s="4"/>
      <c r="J52" s="4"/>
      <c r="K52" s="4"/>
      <c r="L52" s="4"/>
      <c r="M52" s="4"/>
      <c r="N52" s="4"/>
      <c r="O52" s="4"/>
      <c r="P52" s="4"/>
      <c r="Q52" s="4"/>
      <c r="R52" s="4"/>
      <c r="S52" s="4"/>
      <c r="T52" s="4"/>
      <c r="U52" s="4"/>
      <c r="V52" s="4"/>
      <c r="W52" s="4"/>
      <c r="X52" s="4"/>
      <c r="Y52" s="4"/>
      <c r="Z52" s="4"/>
      <c r="AA52" s="4"/>
    </row>
    <row r="53" spans="1:27" s="3" customFormat="1" x14ac:dyDescent="0.15">
      <c r="B53" s="3" t="s">
        <v>113</v>
      </c>
      <c r="C53" s="4"/>
      <c r="D53" s="4"/>
      <c r="E53" s="4"/>
      <c r="F53" s="4"/>
      <c r="G53" s="4"/>
      <c r="H53" s="4"/>
      <c r="I53" s="4"/>
      <c r="J53" s="4"/>
      <c r="K53" s="4"/>
      <c r="L53" s="4"/>
      <c r="M53" s="4"/>
      <c r="N53" s="4"/>
      <c r="O53" s="4"/>
      <c r="P53" s="4"/>
      <c r="Q53" s="4"/>
      <c r="R53" s="4"/>
      <c r="S53" s="4"/>
      <c r="T53" s="4"/>
      <c r="U53" s="4"/>
      <c r="V53" s="4"/>
      <c r="W53" s="4"/>
      <c r="X53" s="4"/>
      <c r="Y53" s="4"/>
      <c r="Z53" s="4"/>
      <c r="AA53" s="4"/>
    </row>
    <row r="54" spans="1:27" s="3" customFormat="1" x14ac:dyDescent="0.15">
      <c r="C54" s="4"/>
      <c r="D54" s="4"/>
      <c r="E54" s="4"/>
      <c r="F54" s="4"/>
      <c r="G54" s="4"/>
      <c r="H54" s="4"/>
      <c r="I54" s="4"/>
      <c r="J54" s="4"/>
      <c r="K54" s="4"/>
      <c r="L54" s="4"/>
      <c r="M54" s="4"/>
      <c r="N54" s="4"/>
      <c r="O54" s="4"/>
      <c r="P54" s="4"/>
      <c r="Q54" s="4"/>
      <c r="R54" s="4"/>
      <c r="S54" s="4"/>
      <c r="T54" s="4"/>
      <c r="U54" s="4"/>
      <c r="V54" s="4"/>
      <c r="W54" s="4"/>
      <c r="X54" s="4"/>
      <c r="Y54" s="4"/>
      <c r="Z54" s="4"/>
      <c r="AA54" s="4"/>
    </row>
    <row r="55" spans="1:27" s="3" customFormat="1" x14ac:dyDescent="0.15">
      <c r="B55" s="3" t="s">
        <v>102</v>
      </c>
      <c r="C55" s="4"/>
      <c r="D55" s="4"/>
      <c r="E55" s="4"/>
      <c r="F55" s="4"/>
      <c r="G55" s="4"/>
      <c r="H55" s="4"/>
      <c r="I55" s="4"/>
      <c r="J55" s="4"/>
      <c r="K55" s="4"/>
      <c r="L55" s="4"/>
      <c r="M55" s="4"/>
      <c r="N55" s="4"/>
      <c r="O55" s="4"/>
      <c r="P55" s="4"/>
      <c r="Q55" s="4"/>
      <c r="R55" s="4"/>
      <c r="S55" s="4"/>
      <c r="T55" s="4"/>
      <c r="U55" s="4"/>
      <c r="V55" s="4"/>
      <c r="W55" s="4"/>
      <c r="X55" s="4"/>
      <c r="Y55" s="4"/>
      <c r="Z55" s="4"/>
      <c r="AA55" s="4"/>
    </row>
    <row r="56" spans="1:27" s="3" customFormat="1" x14ac:dyDescent="0.15">
      <c r="C56" s="4"/>
      <c r="D56" s="4"/>
      <c r="E56" s="4"/>
      <c r="F56" s="4"/>
      <c r="G56" s="4"/>
      <c r="H56" s="4"/>
      <c r="I56" s="4"/>
      <c r="J56" s="4"/>
      <c r="K56" s="4"/>
      <c r="L56" s="4"/>
      <c r="M56" s="4"/>
      <c r="N56" s="4"/>
      <c r="O56" s="4"/>
      <c r="P56" s="4"/>
      <c r="Q56" s="4"/>
      <c r="R56" s="4"/>
      <c r="S56" s="4"/>
      <c r="T56" s="4"/>
      <c r="U56" s="4"/>
      <c r="V56" s="4"/>
      <c r="W56" s="4"/>
      <c r="X56" s="4"/>
      <c r="Y56" s="4"/>
      <c r="Z56" s="4"/>
      <c r="AA56" s="4"/>
    </row>
    <row r="57" spans="1:27" s="3" customFormat="1" x14ac:dyDescent="0.15">
      <c r="B57" s="3" t="s">
        <v>103</v>
      </c>
      <c r="C57" s="4"/>
      <c r="D57" s="4"/>
      <c r="E57" s="4"/>
      <c r="F57" s="4"/>
      <c r="G57" s="4"/>
      <c r="H57" s="4"/>
      <c r="I57" s="4"/>
      <c r="J57" s="4"/>
      <c r="K57" s="4"/>
      <c r="L57" s="4"/>
      <c r="M57" s="4"/>
      <c r="N57" s="4"/>
      <c r="O57" s="4"/>
      <c r="P57" s="4"/>
      <c r="Q57" s="4"/>
      <c r="R57" s="4"/>
      <c r="S57" s="4"/>
      <c r="T57" s="4"/>
      <c r="U57" s="4"/>
      <c r="V57" s="4"/>
      <c r="W57" s="4"/>
      <c r="X57" s="4"/>
      <c r="Y57" s="4"/>
      <c r="Z57" s="4"/>
      <c r="AA57" s="4"/>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9</TotalTime>
  <Application>Microsoft Macintosh Excel</Application>
  <DocSecurity>0</DocSecurity>
  <ScaleCrop>false</ScaleCrop>
  <HeadingPairs>
    <vt:vector size="2" baseType="variant">
      <vt:variant>
        <vt:lpstr>Feuilles de calcul</vt:lpstr>
      </vt:variant>
      <vt:variant>
        <vt:i4>22</vt:i4>
      </vt:variant>
    </vt:vector>
  </HeadingPairs>
  <TitlesOfParts>
    <vt:vector size="22" baseType="lpstr">
      <vt:lpstr>prod Produit valeur</vt:lpstr>
      <vt:lpstr>Prod Produit volume</vt:lpstr>
      <vt:lpstr>CI produit valeur</vt:lpstr>
      <vt:lpstr>CI produit volume</vt:lpstr>
      <vt:lpstr>fbcf valeur</vt:lpstr>
      <vt:lpstr>fbcf volume</vt:lpstr>
      <vt:lpstr>conso valeur</vt:lpstr>
      <vt:lpstr>conso volume</vt:lpstr>
      <vt:lpstr>Prod branche valeur</vt:lpstr>
      <vt:lpstr>Prod branche volume</vt:lpstr>
      <vt:lpstr>prix industrie</vt:lpstr>
      <vt:lpstr>importvaleur</vt:lpstr>
      <vt:lpstr>importvolume</vt:lpstr>
      <vt:lpstr>Ci branche valeur</vt:lpstr>
      <vt:lpstr>Ci branche volume</vt:lpstr>
      <vt:lpstr>Va branche valeur</vt:lpstr>
      <vt:lpstr>Va branche volume</vt:lpstr>
      <vt:lpstr>prix CI btp</vt:lpstr>
      <vt:lpstr>heures</vt:lpstr>
      <vt:lpstr>productivité</vt:lpstr>
      <vt:lpstr>matériel costBTP insee Eurostat</vt:lpstr>
      <vt:lpstr>TEI 38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be1m5q</dc:creator>
  <cp:lastModifiedBy>Jérémy Schilliger</cp:lastModifiedBy>
  <cp:revision>2</cp:revision>
  <cp:lastPrinted>1601-01-01T00:00:00Z</cp:lastPrinted>
  <dcterms:created xsi:type="dcterms:W3CDTF">2018-05-24T11:02:19Z</dcterms:created>
  <dcterms:modified xsi:type="dcterms:W3CDTF">2020-05-12T08:15:25Z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INSEE</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